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brm\OneDrive\Plocha\"/>
    </mc:Choice>
  </mc:AlternateContent>
  <bookViews>
    <workbookView xWindow="0" yWindow="0" windowWidth="0" windowHeight="0"/>
  </bookViews>
  <sheets>
    <sheet name="Rekapitulace stavby" sheetId="1" r:id="rId1"/>
    <sheet name="1 - Architektonicko-stave..." sheetId="2" r:id="rId2"/>
    <sheet name="2 - Ústřední topení" sheetId="3" r:id="rId3"/>
    <sheet name="3 - Zdravotechnika" sheetId="4" r:id="rId4"/>
    <sheet name="4 - Vzduchotechnika" sheetId="5" r:id="rId5"/>
    <sheet name="5 - Elektroinstalace - si..." sheetId="6" r:id="rId6"/>
    <sheet name="6 - Elektroinstalace - sl..." sheetId="7" r:id="rId7"/>
    <sheet name="7 - Vedlejší a ostatní ná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'1 - Architektonicko-stave...'!$C$136:$K$650</definedName>
    <definedName name="_xlnm.Print_Area" localSheetId="1">'1 - Architektonicko-stave...'!$C$4:$J$76,'1 - Architektonicko-stave...'!$C$82:$J$118,'1 - Architektonicko-stave...'!$C$124:$J$650</definedName>
    <definedName name="_xlnm.Print_Titles" localSheetId="1">'1 - Architektonicko-stave...'!$136:$136</definedName>
    <definedName name="_xlnm._FilterDatabase" localSheetId="2" hidden="1">'2 - Ústřední topení'!$C$117:$K$121</definedName>
    <definedName name="_xlnm.Print_Area" localSheetId="2">'2 - Ústřední topení'!$C$4:$J$76,'2 - Ústřední topení'!$C$82:$J$99,'2 - Ústřední topení'!$C$105:$J$121</definedName>
    <definedName name="_xlnm.Print_Titles" localSheetId="2">'2 - Ústřední topení'!$117:$117</definedName>
    <definedName name="_xlnm._FilterDatabase" localSheetId="3" hidden="1">'3 - Zdravotechnika'!$C$117:$K$121</definedName>
    <definedName name="_xlnm.Print_Area" localSheetId="3">'3 - Zdravotechnika'!$C$4:$J$76,'3 - Zdravotechnika'!$C$82:$J$99,'3 - Zdravotechnika'!$C$105:$J$121</definedName>
    <definedName name="_xlnm.Print_Titles" localSheetId="3">'3 - Zdravotechnika'!$117:$117</definedName>
    <definedName name="_xlnm._FilterDatabase" localSheetId="4" hidden="1">'4 - Vzduchotechnika'!$C$117:$K$121</definedName>
    <definedName name="_xlnm.Print_Area" localSheetId="4">'4 - Vzduchotechnika'!$C$4:$J$76,'4 - Vzduchotechnika'!$C$82:$J$99,'4 - Vzduchotechnika'!$C$105:$J$121</definedName>
    <definedName name="_xlnm.Print_Titles" localSheetId="4">'4 - Vzduchotechnika'!$117:$117</definedName>
    <definedName name="_xlnm._FilterDatabase" localSheetId="5" hidden="1">'5 - Elektroinstalace - si...'!$C$117:$K$122</definedName>
    <definedName name="_xlnm.Print_Area" localSheetId="5">'5 - Elektroinstalace - si...'!$C$4:$J$76,'5 - Elektroinstalace - si...'!$C$82:$J$99,'5 - Elektroinstalace - si...'!$C$105:$J$122</definedName>
    <definedName name="_xlnm.Print_Titles" localSheetId="5">'5 - Elektroinstalace - si...'!$117:$117</definedName>
    <definedName name="_xlnm._FilterDatabase" localSheetId="6" hidden="1">'6 - Elektroinstalace - sl...'!$C$117:$K$121</definedName>
    <definedName name="_xlnm.Print_Area" localSheetId="6">'6 - Elektroinstalace - sl...'!$C$4:$J$76,'6 - Elektroinstalace - sl...'!$C$82:$J$99,'6 - Elektroinstalace - sl...'!$C$105:$J$121</definedName>
    <definedName name="_xlnm.Print_Titles" localSheetId="6">'6 - Elektroinstalace - sl...'!$117:$117</definedName>
    <definedName name="_xlnm._FilterDatabase" localSheetId="7" hidden="1">'7 - Vedlejší a ostatní ná...'!$C$120:$K$132</definedName>
    <definedName name="_xlnm.Print_Area" localSheetId="7">'7 - Vedlejší a ostatní ná...'!$C$4:$J$76,'7 - Vedlejší a ostatní ná...'!$C$82:$J$102,'7 - Vedlejší a ostatní ná...'!$C$108:$J$132</definedName>
    <definedName name="_xlnm.Print_Titles" localSheetId="7">'7 - Vedlejší a ostatní ná...'!$120:$120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91"/>
  <c r="J14"/>
  <c r="J12"/>
  <c r="J115"/>
  <c r="E7"/>
  <c r="E85"/>
  <c i="7" r="J37"/>
  <c r="J36"/>
  <c i="1" r="AY100"/>
  <c i="7" r="J35"/>
  <c i="1" r="AX100"/>
  <c i="7" r="BI121"/>
  <c r="BH121"/>
  <c r="BG121"/>
  <c r="BF121"/>
  <c r="T121"/>
  <c r="T120"/>
  <c r="T119"/>
  <c r="T118"/>
  <c r="R121"/>
  <c r="R120"/>
  <c r="R119"/>
  <c r="R118"/>
  <c r="P121"/>
  <c r="P120"/>
  <c r="P119"/>
  <c r="P118"/>
  <c i="1" r="AU100"/>
  <c i="7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85"/>
  <c i="6" r="J37"/>
  <c r="J36"/>
  <c i="1" r="AY99"/>
  <c i="6" r="J35"/>
  <c i="1" r="AX99"/>
  <c i="6"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89"/>
  <c r="E7"/>
  <c r="E108"/>
  <c i="5" r="J37"/>
  <c r="J36"/>
  <c i="1" r="AY98"/>
  <c i="5" r="J35"/>
  <c i="1" r="AX98"/>
  <c i="5" r="BI121"/>
  <c r="BH121"/>
  <c r="BG121"/>
  <c r="BF121"/>
  <c r="T121"/>
  <c r="T120"/>
  <c r="T119"/>
  <c r="T118"/>
  <c r="R121"/>
  <c r="R120"/>
  <c r="R119"/>
  <c r="R118"/>
  <c r="P121"/>
  <c r="P120"/>
  <c r="P119"/>
  <c r="P118"/>
  <c i="1" r="AU98"/>
  <c i="5"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85"/>
  <c i="4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89"/>
  <c r="E7"/>
  <c r="E108"/>
  <c i="3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108"/>
  <c i="2" r="J37"/>
  <c r="J36"/>
  <c i="1" r="AY95"/>
  <c i="2" r="J35"/>
  <c i="1" r="AX95"/>
  <c i="2"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1"/>
  <c r="BH641"/>
  <c r="BG641"/>
  <c r="BF641"/>
  <c r="T641"/>
  <c r="R641"/>
  <c r="P641"/>
  <c r="BI640"/>
  <c r="BH640"/>
  <c r="BG640"/>
  <c r="BF640"/>
  <c r="T640"/>
  <c r="R640"/>
  <c r="P640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1"/>
  <c r="BH631"/>
  <c r="BG631"/>
  <c r="BF631"/>
  <c r="T631"/>
  <c r="R631"/>
  <c r="P631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08"/>
  <c r="BH608"/>
  <c r="BG608"/>
  <c r="BF608"/>
  <c r="T608"/>
  <c r="R608"/>
  <c r="P608"/>
  <c r="BI604"/>
  <c r="BH604"/>
  <c r="BG604"/>
  <c r="BF604"/>
  <c r="T604"/>
  <c r="R604"/>
  <c r="P604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5"/>
  <c r="BH585"/>
  <c r="BG585"/>
  <c r="BF585"/>
  <c r="T585"/>
  <c r="R585"/>
  <c r="P585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77"/>
  <c r="BH577"/>
  <c r="BG577"/>
  <c r="BF577"/>
  <c r="T577"/>
  <c r="R577"/>
  <c r="P577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3"/>
  <c r="BH563"/>
  <c r="BG563"/>
  <c r="BF563"/>
  <c r="T563"/>
  <c r="R563"/>
  <c r="P563"/>
  <c r="BI560"/>
  <c r="BH560"/>
  <c r="BG560"/>
  <c r="BF560"/>
  <c r="T560"/>
  <c r="R560"/>
  <c r="P560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2"/>
  <c r="BH552"/>
  <c r="BG552"/>
  <c r="BF552"/>
  <c r="T552"/>
  <c r="R552"/>
  <c r="P552"/>
  <c r="BI551"/>
  <c r="BH551"/>
  <c r="BG551"/>
  <c r="BF551"/>
  <c r="T551"/>
  <c r="R551"/>
  <c r="P551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1"/>
  <c r="BH531"/>
  <c r="BG531"/>
  <c r="BF531"/>
  <c r="T531"/>
  <c r="R531"/>
  <c r="P531"/>
  <c r="BI530"/>
  <c r="BH530"/>
  <c r="BG530"/>
  <c r="BF530"/>
  <c r="T530"/>
  <c r="R530"/>
  <c r="P530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81"/>
  <c r="BH481"/>
  <c r="BG481"/>
  <c r="BF481"/>
  <c r="T481"/>
  <c r="R481"/>
  <c r="P481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9"/>
  <c r="BH469"/>
  <c r="BG469"/>
  <c r="BF469"/>
  <c r="T469"/>
  <c r="R469"/>
  <c r="P469"/>
  <c r="BI467"/>
  <c r="BH467"/>
  <c r="BG467"/>
  <c r="BF467"/>
  <c r="T467"/>
  <c r="R467"/>
  <c r="P467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23"/>
  <c r="BH423"/>
  <c r="BG423"/>
  <c r="BF423"/>
  <c r="T423"/>
  <c r="R423"/>
  <c r="P423"/>
  <c r="BI421"/>
  <c r="BH421"/>
  <c r="BG421"/>
  <c r="BF421"/>
  <c r="T421"/>
  <c r="R421"/>
  <c r="P421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8"/>
  <c r="BH348"/>
  <c r="BG348"/>
  <c r="BF348"/>
  <c r="T348"/>
  <c r="R348"/>
  <c r="P348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0"/>
  <c r="BH300"/>
  <c r="BG300"/>
  <c r="BF300"/>
  <c r="T300"/>
  <c r="R300"/>
  <c r="P300"/>
  <c r="BI299"/>
  <c r="BH299"/>
  <c r="BG299"/>
  <c r="BF299"/>
  <c r="T299"/>
  <c r="R299"/>
  <c r="P299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46"/>
  <c r="BH246"/>
  <c r="BG246"/>
  <c r="BF246"/>
  <c r="T246"/>
  <c r="R246"/>
  <c r="P246"/>
  <c r="BI243"/>
  <c r="BH243"/>
  <c r="BG243"/>
  <c r="BF243"/>
  <c r="T243"/>
  <c r="T242"/>
  <c r="R243"/>
  <c r="R242"/>
  <c r="P243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27"/>
  <c r="BH227"/>
  <c r="BG227"/>
  <c r="BF227"/>
  <c r="T227"/>
  <c r="R227"/>
  <c r="P227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F131"/>
  <c r="E129"/>
  <c r="F89"/>
  <c r="E87"/>
  <c r="J24"/>
  <c r="E24"/>
  <c r="J92"/>
  <c r="J23"/>
  <c r="J21"/>
  <c r="E21"/>
  <c r="J133"/>
  <c r="J20"/>
  <c r="J18"/>
  <c r="E18"/>
  <c r="F134"/>
  <c r="J17"/>
  <c r="J15"/>
  <c r="E15"/>
  <c r="F133"/>
  <c r="J14"/>
  <c r="J12"/>
  <c r="J131"/>
  <c r="E7"/>
  <c r="E127"/>
  <c i="1" r="L90"/>
  <c r="AM90"/>
  <c r="AM89"/>
  <c r="L89"/>
  <c r="AM87"/>
  <c r="L87"/>
  <c r="L85"/>
  <c r="L84"/>
  <c i="2" r="J650"/>
  <c r="J649"/>
  <c r="J648"/>
  <c r="BK645"/>
  <c r="J644"/>
  <c r="J643"/>
  <c r="J641"/>
  <c r="BK640"/>
  <c r="BK638"/>
  <c r="BK637"/>
  <c r="BK636"/>
  <c r="J635"/>
  <c r="BK619"/>
  <c r="BK617"/>
  <c r="BK615"/>
  <c r="BK613"/>
  <c r="BK608"/>
  <c r="BK604"/>
  <c r="BK602"/>
  <c r="BK601"/>
  <c r="BK600"/>
  <c r="BK599"/>
  <c r="BK598"/>
  <c r="BK596"/>
  <c r="BK593"/>
  <c r="BK589"/>
  <c r="BK583"/>
  <c r="BK581"/>
  <c r="J573"/>
  <c r="J569"/>
  <c r="BK563"/>
  <c r="BK558"/>
  <c r="J556"/>
  <c r="J554"/>
  <c r="BK551"/>
  <c r="J548"/>
  <c r="J546"/>
  <c r="BK541"/>
  <c r="BK540"/>
  <c r="BK538"/>
  <c r="BK530"/>
  <c r="BK527"/>
  <c r="J525"/>
  <c r="BK522"/>
  <c r="J519"/>
  <c r="J515"/>
  <c r="J513"/>
  <c r="J508"/>
  <c r="J506"/>
  <c r="J502"/>
  <c r="J498"/>
  <c r="J490"/>
  <c r="J486"/>
  <c r="J481"/>
  <c r="J478"/>
  <c r="BK472"/>
  <c r="J469"/>
  <c r="J452"/>
  <c r="BK450"/>
  <c r="J448"/>
  <c r="J438"/>
  <c r="J406"/>
  <c r="J403"/>
  <c r="J398"/>
  <c r="J394"/>
  <c r="J390"/>
  <c r="BK385"/>
  <c r="J381"/>
  <c r="BK377"/>
  <c r="BK374"/>
  <c r="J372"/>
  <c r="J369"/>
  <c r="BK365"/>
  <c r="J361"/>
  <c r="J357"/>
  <c r="J354"/>
  <c r="J349"/>
  <c r="J344"/>
  <c r="BK340"/>
  <c r="BK334"/>
  <c r="BK327"/>
  <c r="J324"/>
  <c r="BK319"/>
  <c r="J314"/>
  <c r="J312"/>
  <c r="J308"/>
  <c r="BK306"/>
  <c r="BK304"/>
  <c r="BK299"/>
  <c r="BK281"/>
  <c r="BK278"/>
  <c r="BK275"/>
  <c r="BK272"/>
  <c r="J269"/>
  <c r="J263"/>
  <c r="BK243"/>
  <c r="J237"/>
  <c r="J232"/>
  <c r="J227"/>
  <c r="J218"/>
  <c r="J214"/>
  <c r="J209"/>
  <c r="BK206"/>
  <c r="BK202"/>
  <c r="BK200"/>
  <c r="BK197"/>
  <c r="BK195"/>
  <c r="J193"/>
  <c r="J189"/>
  <c r="BK183"/>
  <c r="BK181"/>
  <c r="J177"/>
  <c r="BK172"/>
  <c r="J165"/>
  <c r="J157"/>
  <c r="BK152"/>
  <c r="BK144"/>
  <c r="BK635"/>
  <c r="J631"/>
  <c r="J629"/>
  <c r="J628"/>
  <c r="J627"/>
  <c r="J625"/>
  <c r="J623"/>
  <c r="J596"/>
  <c r="J593"/>
  <c r="J589"/>
  <c r="J583"/>
  <c r="J581"/>
  <c r="BK573"/>
  <c r="BK567"/>
  <c r="J560"/>
  <c r="J557"/>
  <c r="J555"/>
  <c r="J552"/>
  <c r="BK549"/>
  <c r="BK547"/>
  <c r="J542"/>
  <c r="J539"/>
  <c r="BK531"/>
  <c r="BK528"/>
  <c r="BK526"/>
  <c r="J523"/>
  <c r="BK521"/>
  <c r="BK519"/>
  <c r="BK515"/>
  <c r="BK513"/>
  <c r="BK508"/>
  <c r="BK502"/>
  <c r="BK498"/>
  <c r="BK490"/>
  <c r="BK486"/>
  <c r="BK481"/>
  <c r="BK478"/>
  <c r="BK474"/>
  <c r="BK470"/>
  <c r="BK467"/>
  <c r="BK451"/>
  <c r="BK448"/>
  <c r="BK442"/>
  <c r="J423"/>
  <c r="J421"/>
  <c r="BK404"/>
  <c r="BK398"/>
  <c r="BK394"/>
  <c r="BK390"/>
  <c r="J385"/>
  <c r="BK381"/>
  <c r="BK379"/>
  <c r="J377"/>
  <c r="J375"/>
  <c r="BK372"/>
  <c r="BK371"/>
  <c r="BK369"/>
  <c r="BK367"/>
  <c r="J365"/>
  <c r="J363"/>
  <c r="BK361"/>
  <c r="BK359"/>
  <c r="BK357"/>
  <c r="J355"/>
  <c r="BK354"/>
  <c r="J352"/>
  <c r="BK349"/>
  <c r="J348"/>
  <c r="BK345"/>
  <c r="J345"/>
  <c r="BK344"/>
  <c r="J342"/>
  <c r="J340"/>
  <c r="J336"/>
  <c r="J334"/>
  <c r="J332"/>
  <c r="J327"/>
  <c r="J326"/>
  <c r="BK324"/>
  <c r="BK322"/>
  <c r="J319"/>
  <c r="J316"/>
  <c r="J313"/>
  <c r="J311"/>
  <c r="J307"/>
  <c r="J304"/>
  <c r="J299"/>
  <c r="J281"/>
  <c r="J278"/>
  <c r="J275"/>
  <c r="J272"/>
  <c r="BK269"/>
  <c r="BK263"/>
  <c r="J243"/>
  <c r="BK237"/>
  <c r="BK232"/>
  <c r="BK227"/>
  <c r="BK218"/>
  <c r="BK214"/>
  <c r="BK209"/>
  <c r="J206"/>
  <c r="J202"/>
  <c r="J200"/>
  <c r="J197"/>
  <c r="J195"/>
  <c r="BK193"/>
  <c r="BK189"/>
  <c r="J183"/>
  <c r="BK182"/>
  <c r="BK177"/>
  <c r="J172"/>
  <c r="BK165"/>
  <c r="BK157"/>
  <c r="J152"/>
  <c r="J144"/>
  <c i="1" r="AS94"/>
  <c i="3" r="F36"/>
  <c i="1" r="BC96"/>
  <c i="4" r="J121"/>
  <c r="F37"/>
  <c i="1" r="BD97"/>
  <c i="4" r="F36"/>
  <c i="1" r="BC97"/>
  <c i="5" r="J121"/>
  <c r="F37"/>
  <c i="1" r="BD98"/>
  <c i="5" r="J34"/>
  <c i="1" r="AW98"/>
  <c i="6" r="BK121"/>
  <c r="J121"/>
  <c i="7" r="BK121"/>
  <c r="F35"/>
  <c i="1" r="BB100"/>
  <c i="7" r="J34"/>
  <c i="1" r="AW100"/>
  <c i="8" r="BK132"/>
  <c r="J128"/>
  <c r="J125"/>
  <c r="J132"/>
  <c r="BK128"/>
  <c r="J124"/>
  <c i="2" r="BK650"/>
  <c r="BK649"/>
  <c r="BK648"/>
  <c r="BK646"/>
  <c r="J646"/>
  <c r="J645"/>
  <c r="BK644"/>
  <c r="BK643"/>
  <c r="BK641"/>
  <c r="J640"/>
  <c r="J638"/>
  <c r="J637"/>
  <c r="J636"/>
  <c r="BK621"/>
  <c r="J619"/>
  <c r="J617"/>
  <c r="J615"/>
  <c r="J613"/>
  <c r="J608"/>
  <c r="J604"/>
  <c r="J602"/>
  <c r="J601"/>
  <c r="J600"/>
  <c r="J599"/>
  <c r="J598"/>
  <c r="BK594"/>
  <c r="BK591"/>
  <c r="BK585"/>
  <c r="BK582"/>
  <c r="J577"/>
  <c r="BK571"/>
  <c r="J567"/>
  <c r="BK560"/>
  <c r="BK557"/>
  <c r="BK555"/>
  <c r="BK552"/>
  <c r="J549"/>
  <c r="J547"/>
  <c r="BK542"/>
  <c r="J541"/>
  <c r="BK539"/>
  <c r="J531"/>
  <c r="J528"/>
  <c r="J526"/>
  <c r="BK523"/>
  <c r="J521"/>
  <c r="J520"/>
  <c r="J517"/>
  <c r="J514"/>
  <c r="BK512"/>
  <c r="BK506"/>
  <c r="BK504"/>
  <c r="J500"/>
  <c r="BK492"/>
  <c r="BK488"/>
  <c r="BK483"/>
  <c r="J480"/>
  <c r="J476"/>
  <c r="J474"/>
  <c r="J470"/>
  <c r="J467"/>
  <c r="J451"/>
  <c r="BK446"/>
  <c r="J442"/>
  <c r="BK423"/>
  <c r="J404"/>
  <c r="BK400"/>
  <c r="BK396"/>
  <c r="BK392"/>
  <c r="J387"/>
  <c r="J383"/>
  <c r="J379"/>
  <c r="BK375"/>
  <c r="J374"/>
  <c r="J371"/>
  <c r="J367"/>
  <c r="BK363"/>
  <c r="J359"/>
  <c r="BK355"/>
  <c r="BK352"/>
  <c r="BK348"/>
  <c r="BK342"/>
  <c r="BK336"/>
  <c r="BK332"/>
  <c r="BK326"/>
  <c r="J322"/>
  <c r="BK316"/>
  <c r="BK313"/>
  <c r="BK311"/>
  <c r="BK307"/>
  <c r="J305"/>
  <c r="J300"/>
  <c r="J284"/>
  <c r="J279"/>
  <c r="J277"/>
  <c r="J273"/>
  <c r="BK270"/>
  <c r="BK266"/>
  <c r="BK246"/>
  <c r="BK239"/>
  <c r="J235"/>
  <c r="BK231"/>
  <c r="BK220"/>
  <c r="BK216"/>
  <c r="J211"/>
  <c r="J207"/>
  <c r="BK205"/>
  <c r="J201"/>
  <c r="BK199"/>
  <c r="BK196"/>
  <c r="BK194"/>
  <c r="J191"/>
  <c r="BK186"/>
  <c r="J182"/>
  <c r="J179"/>
  <c r="BK174"/>
  <c r="J166"/>
  <c r="BK164"/>
  <c r="BK154"/>
  <c r="BK150"/>
  <c r="J140"/>
  <c r="BK631"/>
  <c r="BK629"/>
  <c r="BK628"/>
  <c r="BK627"/>
  <c r="BK625"/>
  <c r="BK623"/>
  <c r="J621"/>
  <c r="J594"/>
  <c r="J591"/>
  <c r="J585"/>
  <c r="J582"/>
  <c r="BK577"/>
  <c r="J571"/>
  <c r="BK569"/>
  <c r="J563"/>
  <c r="J558"/>
  <c r="BK556"/>
  <c r="BK554"/>
  <c r="J551"/>
  <c r="BK548"/>
  <c r="BK546"/>
  <c r="J540"/>
  <c r="J538"/>
  <c r="J530"/>
  <c r="J527"/>
  <c r="BK525"/>
  <c r="J522"/>
  <c r="BK520"/>
  <c r="BK517"/>
  <c r="BK514"/>
  <c r="J512"/>
  <c r="J504"/>
  <c r="BK500"/>
  <c r="J492"/>
  <c r="J488"/>
  <c r="J483"/>
  <c r="BK480"/>
  <c r="BK476"/>
  <c r="J472"/>
  <c r="BK469"/>
  <c r="BK452"/>
  <c r="J450"/>
  <c r="J446"/>
  <c r="BK438"/>
  <c r="BK421"/>
  <c r="BK406"/>
  <c r="BK403"/>
  <c r="J400"/>
  <c r="J396"/>
  <c r="J392"/>
  <c r="BK387"/>
  <c r="BK383"/>
  <c r="BK314"/>
  <c r="BK312"/>
  <c r="BK308"/>
  <c r="J306"/>
  <c r="BK305"/>
  <c r="BK300"/>
  <c r="BK284"/>
  <c r="BK279"/>
  <c r="BK277"/>
  <c r="BK273"/>
  <c r="J270"/>
  <c r="J266"/>
  <c r="J246"/>
  <c r="J239"/>
  <c r="BK235"/>
  <c r="J231"/>
  <c r="J220"/>
  <c r="J216"/>
  <c r="BK211"/>
  <c r="BK207"/>
  <c r="J205"/>
  <c r="BK201"/>
  <c r="J199"/>
  <c r="J196"/>
  <c r="J194"/>
  <c r="BK191"/>
  <c r="J186"/>
  <c r="J181"/>
  <c r="BK179"/>
  <c r="J174"/>
  <c r="BK166"/>
  <c r="J164"/>
  <c r="J154"/>
  <c r="J150"/>
  <c r="BK140"/>
  <c i="3" r="BK121"/>
  <c r="J121"/>
  <c r="F37"/>
  <c i="1" r="BD96"/>
  <c i="3" r="F35"/>
  <c i="1" r="BB96"/>
  <c i="3" r="F34"/>
  <c i="1" r="BA96"/>
  <c i="4" r="BK121"/>
  <c r="F35"/>
  <c i="1" r="BB97"/>
  <c i="4" r="J34"/>
  <c i="1" r="AW97"/>
  <c i="5" r="BK121"/>
  <c r="F35"/>
  <c i="1" r="BB98"/>
  <c i="5" r="F36"/>
  <c i="1" r="BC98"/>
  <c i="6" r="BK122"/>
  <c r="J122"/>
  <c i="7" r="J121"/>
  <c r="F37"/>
  <c i="1" r="BD100"/>
  <c i="7" r="F36"/>
  <c i="1" r="BC100"/>
  <c i="8" r="J130"/>
  <c r="BK126"/>
  <c r="BK124"/>
  <c r="BK130"/>
  <c r="J126"/>
  <c r="BK125"/>
  <c i="2" l="1" r="BK139"/>
  <c r="J139"/>
  <c r="J98"/>
  <c r="R139"/>
  <c r="BK149"/>
  <c r="J149"/>
  <c r="J99"/>
  <c r="R149"/>
  <c r="P156"/>
  <c r="T156"/>
  <c r="BK188"/>
  <c r="J188"/>
  <c r="J101"/>
  <c r="R188"/>
  <c r="BK226"/>
  <c r="J226"/>
  <c r="J102"/>
  <c r="R226"/>
  <c r="BK245"/>
  <c r="J245"/>
  <c r="J105"/>
  <c r="R245"/>
  <c r="BK274"/>
  <c r="J274"/>
  <c r="J106"/>
  <c r="R274"/>
  <c r="BK315"/>
  <c r="J315"/>
  <c r="J107"/>
  <c r="R315"/>
  <c r="BK373"/>
  <c r="J373"/>
  <c r="J108"/>
  <c r="R373"/>
  <c r="BK405"/>
  <c r="J405"/>
  <c r="J109"/>
  <c r="R405"/>
  <c r="BK471"/>
  <c r="J471"/>
  <c r="J110"/>
  <c r="R471"/>
  <c r="BK550"/>
  <c r="J550"/>
  <c r="J111"/>
  <c r="R550"/>
  <c r="BK559"/>
  <c r="J559"/>
  <c r="J112"/>
  <c r="R559"/>
  <c r="BK584"/>
  <c r="J584"/>
  <c r="J113"/>
  <c r="T584"/>
  <c r="P603"/>
  <c r="T603"/>
  <c r="P630"/>
  <c r="T630"/>
  <c r="P642"/>
  <c r="T642"/>
  <c r="P647"/>
  <c r="R647"/>
  <c i="6" r="BK120"/>
  <c r="J120"/>
  <c r="J98"/>
  <c r="R120"/>
  <c r="R119"/>
  <c r="R118"/>
  <c i="2" r="P139"/>
  <c r="T139"/>
  <c r="P149"/>
  <c r="T149"/>
  <c r="BK156"/>
  <c r="J156"/>
  <c r="J100"/>
  <c r="R156"/>
  <c r="P188"/>
  <c r="T188"/>
  <c r="P226"/>
  <c r="T226"/>
  <c r="P245"/>
  <c r="T245"/>
  <c r="P274"/>
  <c r="T274"/>
  <c r="P315"/>
  <c r="T315"/>
  <c r="P373"/>
  <c r="T373"/>
  <c r="P405"/>
  <c r="T405"/>
  <c r="P471"/>
  <c r="T471"/>
  <c r="P550"/>
  <c r="T550"/>
  <c r="P559"/>
  <c r="T559"/>
  <c r="P584"/>
  <c r="R584"/>
  <c r="BK603"/>
  <c r="J603"/>
  <c r="J114"/>
  <c r="R603"/>
  <c r="BK630"/>
  <c r="J630"/>
  <c r="J115"/>
  <c r="R630"/>
  <c r="BK642"/>
  <c r="J642"/>
  <c r="J116"/>
  <c r="R642"/>
  <c r="BK647"/>
  <c r="J647"/>
  <c r="J117"/>
  <c r="T647"/>
  <c i="6" r="P120"/>
  <c r="P119"/>
  <c r="P118"/>
  <c i="1" r="AU99"/>
  <c i="6" r="T120"/>
  <c r="T119"/>
  <c r="T118"/>
  <c i="8" r="BK123"/>
  <c r="J123"/>
  <c r="J98"/>
  <c r="P123"/>
  <c r="P122"/>
  <c r="P121"/>
  <c i="1" r="AU101"/>
  <c i="8" r="R123"/>
  <c r="R122"/>
  <c r="R121"/>
  <c r="T123"/>
  <c r="T122"/>
  <c r="T121"/>
  <c i="2" r="BK242"/>
  <c r="J242"/>
  <c r="J103"/>
  <c i="3" r="BK120"/>
  <c r="J120"/>
  <c r="J98"/>
  <c i="4" r="BK120"/>
  <c r="J120"/>
  <c r="J98"/>
  <c i="5" r="BK120"/>
  <c r="J120"/>
  <c r="J98"/>
  <c i="7" r="BK120"/>
  <c r="J120"/>
  <c r="J98"/>
  <c i="8" r="BK127"/>
  <c r="J127"/>
  <c r="J99"/>
  <c r="BK129"/>
  <c r="J129"/>
  <c r="J100"/>
  <c r="BK131"/>
  <c r="J131"/>
  <c r="J101"/>
  <c r="J89"/>
  <c r="J91"/>
  <c r="E111"/>
  <c r="F117"/>
  <c r="J118"/>
  <c r="BE124"/>
  <c r="BE130"/>
  <c r="BE132"/>
  <c r="F92"/>
  <c r="BE125"/>
  <c r="BE126"/>
  <c r="BE128"/>
  <c i="7" r="J89"/>
  <c r="F91"/>
  <c r="J92"/>
  <c r="E108"/>
  <c r="F115"/>
  <c r="J91"/>
  <c r="BE121"/>
  <c i="6" r="J91"/>
  <c r="J92"/>
  <c r="J112"/>
  <c r="F114"/>
  <c r="E85"/>
  <c r="F92"/>
  <c r="BE121"/>
  <c r="BE122"/>
  <c i="5" r="F91"/>
  <c r="F92"/>
  <c r="E108"/>
  <c r="BE121"/>
  <c r="J89"/>
  <c r="J91"/>
  <c r="J92"/>
  <c i="4" r="F91"/>
  <c r="J91"/>
  <c r="J92"/>
  <c r="J112"/>
  <c r="F115"/>
  <c r="E85"/>
  <c r="BE121"/>
  <c i="3" r="E85"/>
  <c r="J89"/>
  <c r="J91"/>
  <c r="J92"/>
  <c r="F114"/>
  <c r="F115"/>
  <c r="BE121"/>
  <c i="2" r="E85"/>
  <c r="J89"/>
  <c r="F91"/>
  <c r="F92"/>
  <c r="J134"/>
  <c r="BE140"/>
  <c r="BE164"/>
  <c r="BE165"/>
  <c r="BE174"/>
  <c r="BE177"/>
  <c r="BE181"/>
  <c r="BE189"/>
  <c r="BE193"/>
  <c r="BE196"/>
  <c r="BE200"/>
  <c r="BE206"/>
  <c r="BE207"/>
  <c r="BE211"/>
  <c r="BE216"/>
  <c r="BE218"/>
  <c r="BE220"/>
  <c r="BE232"/>
  <c r="BE235"/>
  <c r="BE237"/>
  <c r="BE246"/>
  <c r="BE266"/>
  <c r="BE269"/>
  <c r="BE272"/>
  <c r="BE273"/>
  <c r="BE275"/>
  <c r="BE278"/>
  <c r="BE281"/>
  <c r="BE300"/>
  <c r="BE305"/>
  <c r="BE307"/>
  <c r="BE311"/>
  <c r="BE312"/>
  <c r="BE314"/>
  <c r="BE319"/>
  <c r="BE342"/>
  <c r="BE349"/>
  <c r="BE352"/>
  <c r="BE355"/>
  <c r="BE357"/>
  <c r="BE359"/>
  <c r="BE361"/>
  <c r="BE365"/>
  <c r="BE371"/>
  <c r="BE375"/>
  <c r="BE379"/>
  <c r="BE381"/>
  <c r="BE385"/>
  <c r="BE387"/>
  <c r="BE392"/>
  <c r="BE396"/>
  <c r="BE400"/>
  <c r="BE403"/>
  <c r="BE404"/>
  <c r="BE406"/>
  <c r="BE423"/>
  <c r="BE438"/>
  <c r="BE446"/>
  <c r="BE451"/>
  <c r="BE467"/>
  <c r="BE469"/>
  <c r="BE474"/>
  <c r="BE476"/>
  <c r="BE480"/>
  <c r="BE481"/>
  <c r="BE483"/>
  <c r="BE490"/>
  <c r="BE492"/>
  <c r="BE498"/>
  <c r="BE500"/>
  <c r="BE504"/>
  <c r="BE506"/>
  <c r="BE513"/>
  <c r="BE515"/>
  <c r="BE520"/>
  <c r="BE521"/>
  <c r="BE523"/>
  <c r="BE525"/>
  <c r="BE527"/>
  <c r="BE540"/>
  <c r="BE541"/>
  <c r="BE542"/>
  <c r="BE546"/>
  <c r="BE547"/>
  <c r="BE549"/>
  <c r="BE552"/>
  <c r="BE555"/>
  <c r="BE558"/>
  <c r="BE563"/>
  <c r="BE567"/>
  <c r="BE569"/>
  <c r="BE571"/>
  <c r="BE573"/>
  <c r="BE583"/>
  <c r="BE619"/>
  <c r="BE621"/>
  <c r="BE623"/>
  <c r="BE625"/>
  <c r="BE627"/>
  <c r="BE628"/>
  <c r="BE629"/>
  <c r="BE635"/>
  <c r="BE641"/>
  <c r="J91"/>
  <c r="BE144"/>
  <c r="BE150"/>
  <c r="BE152"/>
  <c r="BE154"/>
  <c r="BE157"/>
  <c r="BE166"/>
  <c r="BE172"/>
  <c r="BE179"/>
  <c r="BE182"/>
  <c r="BE183"/>
  <c r="BE186"/>
  <c r="BE191"/>
  <c r="BE194"/>
  <c r="BE195"/>
  <c r="BE197"/>
  <c r="BE199"/>
  <c r="BE201"/>
  <c r="BE202"/>
  <c r="BE205"/>
  <c r="BE209"/>
  <c r="BE214"/>
  <c r="BE227"/>
  <c r="BE231"/>
  <c r="BE239"/>
  <c r="BE243"/>
  <c r="BE263"/>
  <c r="BE270"/>
  <c r="BE277"/>
  <c r="BE279"/>
  <c r="BE284"/>
  <c r="BE299"/>
  <c r="BE304"/>
  <c r="BE306"/>
  <c r="BE308"/>
  <c r="BE313"/>
  <c r="BE316"/>
  <c r="BE322"/>
  <c r="BE324"/>
  <c r="BE326"/>
  <c r="BE327"/>
  <c r="BE332"/>
  <c r="BE334"/>
  <c r="BE336"/>
  <c r="BE340"/>
  <c r="BE344"/>
  <c r="BE345"/>
  <c r="BE348"/>
  <c r="BE354"/>
  <c r="BE363"/>
  <c r="BE367"/>
  <c r="BE369"/>
  <c r="BE372"/>
  <c r="BE374"/>
  <c r="BE377"/>
  <c r="BE383"/>
  <c r="BE390"/>
  <c r="BE394"/>
  <c r="BE398"/>
  <c r="BE421"/>
  <c r="BE442"/>
  <c r="BE448"/>
  <c r="BE450"/>
  <c r="BE452"/>
  <c r="BE470"/>
  <c r="BE472"/>
  <c r="BE478"/>
  <c r="BE486"/>
  <c r="BE488"/>
  <c r="BE502"/>
  <c r="BE508"/>
  <c r="BE512"/>
  <c r="BE514"/>
  <c r="BE517"/>
  <c r="BE519"/>
  <c r="BE522"/>
  <c r="BE526"/>
  <c r="BE528"/>
  <c r="BE530"/>
  <c r="BE531"/>
  <c r="BE538"/>
  <c r="BE539"/>
  <c r="BE548"/>
  <c r="BE551"/>
  <c r="BE554"/>
  <c r="BE556"/>
  <c r="BE557"/>
  <c r="BE560"/>
  <c r="BE577"/>
  <c r="BE581"/>
  <c r="BE582"/>
  <c r="BE585"/>
  <c r="BE589"/>
  <c r="BE591"/>
  <c r="BE593"/>
  <c r="BE594"/>
  <c r="BE596"/>
  <c r="BE598"/>
  <c r="BE599"/>
  <c r="BE600"/>
  <c r="BE601"/>
  <c r="BE602"/>
  <c r="BE604"/>
  <c r="BE608"/>
  <c r="BE613"/>
  <c r="BE615"/>
  <c r="BE617"/>
  <c r="BE631"/>
  <c r="BE636"/>
  <c r="BE637"/>
  <c r="BE638"/>
  <c r="BE640"/>
  <c r="BE643"/>
  <c r="BE644"/>
  <c r="BE645"/>
  <c r="BE646"/>
  <c r="BE648"/>
  <c r="BE649"/>
  <c r="BE650"/>
  <c r="F37"/>
  <c i="1" r="BD95"/>
  <c i="2" r="F35"/>
  <c i="1" r="BB95"/>
  <c i="3" r="F33"/>
  <c i="1" r="AZ96"/>
  <c i="3" r="J34"/>
  <c i="1" r="AW96"/>
  <c i="4" r="F34"/>
  <c i="1" r="BA97"/>
  <c i="5" r="F34"/>
  <c i="1" r="BA98"/>
  <c i="5" r="J33"/>
  <c i="1" r="AV98"/>
  <c r="AT98"/>
  <c i="6" r="F36"/>
  <c i="1" r="BC99"/>
  <c i="6" r="F34"/>
  <c i="1" r="BA99"/>
  <c i="7" r="F34"/>
  <c i="1" r="BA100"/>
  <c i="8" r="F34"/>
  <c i="1" r="BA101"/>
  <c i="8" r="J34"/>
  <c i="1" r="AW101"/>
  <c i="8" r="F36"/>
  <c i="1" r="BC101"/>
  <c i="2" r="F34"/>
  <c i="1" r="BA95"/>
  <c i="2" r="J34"/>
  <c i="1" r="AW95"/>
  <c i="2" r="F36"/>
  <c i="1" r="BC95"/>
  <c i="4" r="J33"/>
  <c i="1" r="AV97"/>
  <c r="AT97"/>
  <c i="6" r="J34"/>
  <c i="1" r="AW99"/>
  <c i="6" r="F35"/>
  <c i="1" r="BB99"/>
  <c i="6" r="F37"/>
  <c i="1" r="BD99"/>
  <c i="7" r="J33"/>
  <c i="1" r="AV100"/>
  <c r="AT100"/>
  <c i="8" r="F37"/>
  <c i="1" r="BD101"/>
  <c r="BD94"/>
  <c r="W33"/>
  <c i="8" r="F35"/>
  <c i="1" r="BB101"/>
  <c r="BB94"/>
  <c r="W31"/>
  <c i="2" l="1" r="P244"/>
  <c r="T138"/>
  <c r="R244"/>
  <c r="R138"/>
  <c r="R137"/>
  <c r="T244"/>
  <c r="P138"/>
  <c r="P137"/>
  <c i="1" r="AU95"/>
  <c i="2" r="BK244"/>
  <c r="J244"/>
  <c r="J104"/>
  <c i="3" r="BK119"/>
  <c r="J119"/>
  <c r="J97"/>
  <c i="4" r="BK119"/>
  <c r="J119"/>
  <c r="J97"/>
  <c i="5" r="BK119"/>
  <c r="J119"/>
  <c r="J97"/>
  <c i="6" r="BK119"/>
  <c r="J119"/>
  <c r="J97"/>
  <c i="2" r="BK138"/>
  <c r="J138"/>
  <c r="J97"/>
  <c i="7" r="BK119"/>
  <c r="J119"/>
  <c r="J97"/>
  <c i="8" r="BK122"/>
  <c r="J122"/>
  <c r="J97"/>
  <c i="1" r="BC94"/>
  <c r="W32"/>
  <c r="AU94"/>
  <c i="2" r="F33"/>
  <c i="1" r="AZ95"/>
  <c i="3" r="J33"/>
  <c i="1" r="AV96"/>
  <c r="AT96"/>
  <c i="5" r="F33"/>
  <c i="1" r="AZ98"/>
  <c i="6" r="J33"/>
  <c i="1" r="AV99"/>
  <c r="AT99"/>
  <c i="8" r="J33"/>
  <c i="1" r="AV101"/>
  <c r="AT101"/>
  <c r="BA94"/>
  <c r="W30"/>
  <c i="2" r="J33"/>
  <c i="1" r="AV95"/>
  <c r="AT95"/>
  <c i="4" r="F33"/>
  <c i="1" r="AZ97"/>
  <c i="6" r="F33"/>
  <c i="1" r="AZ99"/>
  <c i="7" r="F33"/>
  <c i="1" r="AZ100"/>
  <c r="AX94"/>
  <c i="8" r="F33"/>
  <c i="1" r="AZ101"/>
  <c i="2" l="1" r="T137"/>
  <c r="BK137"/>
  <c r="J137"/>
  <c i="5" r="BK118"/>
  <c r="J118"/>
  <c r="J96"/>
  <c i="6" r="BK118"/>
  <c r="J118"/>
  <c r="J96"/>
  <c i="8" r="BK121"/>
  <c r="J121"/>
  <c r="J96"/>
  <c i="3" r="BK118"/>
  <c r="J118"/>
  <c r="J96"/>
  <c i="4" r="BK118"/>
  <c r="J118"/>
  <c i="7" r="BK118"/>
  <c r="J118"/>
  <c r="J96"/>
  <c i="1" r="AY94"/>
  <c i="2" r="J30"/>
  <c i="1" r="AG95"/>
  <c i="4" r="J30"/>
  <c i="1" r="AG97"/>
  <c r="AZ94"/>
  <c r="W29"/>
  <c r="AW94"/>
  <c r="AK30"/>
  <c i="2" l="1" r="J39"/>
  <c r="J96"/>
  <c i="4" r="J39"/>
  <c r="J96"/>
  <c i="1" r="AN97"/>
  <c r="AN95"/>
  <c i="8" r="J30"/>
  <c i="1" r="AG101"/>
  <c i="6" r="J30"/>
  <c i="1" r="AG99"/>
  <c i="5" r="J30"/>
  <c r="J39"/>
  <c i="1" r="AV94"/>
  <c r="AK29"/>
  <c i="3" r="J30"/>
  <c i="1" r="AG96"/>
  <c i="7" r="J30"/>
  <c i="1" r="AG100"/>
  <c r="AN100"/>
  <c i="6" l="1" r="J39"/>
  <c i="8" r="J39"/>
  <c i="1" r="AG98"/>
  <c r="AN98"/>
  <c i="7" r="J39"/>
  <c i="3" r="J39"/>
  <c i="1" r="AN96"/>
  <c r="AN99"/>
  <c r="AN101"/>
  <c r="AT94"/>
  <c l="1"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<sst xmlns="http://schemas.openxmlformats.org/spreadsheetml/2006/main">
  <si>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</si>
  <si>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</si>
  <si>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</si>
  <si>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</si>
  <si>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</si>
  <si>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{e34cbe28-314c-46f9-a50c-d5416b4c1e77}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</si>
  <si>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</si>
  <si>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</si>
  <si>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</si>
  <si>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</si>
  <si>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</si>
  <si>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</si>
  <si>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</si>
  <si>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</si>
  <si>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</si>
  <si>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</si>
  <si>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</si>
  <si>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Podkrovní vestavba budovy č.p. 1 v Českém Brodě</t>
  </si>
  <si>
    <t>KSO:</t>
  </si>
  <si>
    <t>CC-CZ:</t>
  </si>
  <si>
    <t>Místo:</t>
  </si>
  <si>
    <t>parc. č. st. 7 v Českém Brodě</t>
  </si>
  <si>
    <t>Datum:</t>
  </si>
  <si>
    <t>30. 8. 2023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</si>
  <si>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</si>
  <si>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</si>
  <si>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</si>
  <si>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</si>
  <si>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</si>
  <si>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</si>
  <si>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</si>
  <si>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</si>
  <si>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</si>
  <si>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</si>
  <si>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</si>
  <si>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</si>
  <si>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</si>
  <si>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</si>
  <si>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</si>
  <si>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</si>
  <si>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</si>
  <si>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</si>
  <si>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</si>
  <si>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</si>
  <si>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</si>
  <si>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</si>
  <si>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</si>
  <si>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</si>
  <si>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</si>
  <si>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</si>
  <si>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</si>
  <si>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</si>
  <si>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</si>
  <si>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</si>
  <si>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</si>
  <si>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</si>
  <si>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</si>
  <si>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</si>
  <si>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</si>
  <si>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</si>
  <si>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</si>
  <si>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</si>
  <si>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</si>
  <si>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</si>
  <si>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</si>
  <si>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</si>
  <si>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</si>
  <si>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</si>
  <si>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</si>
  <si>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</si>
  <si>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</si>
  <si>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</si>
  <si>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</si>
  <si>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</si>
  <si>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</si>
  <si>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</si>
  <si>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</si>
  <si>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</si>
  <si>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</si>
  <si>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</si>
  <si>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Architektonicko-stavební část</t>
  </si>
  <si>
    <t>STA</t>
  </si>
  <si>
    <t>{6a29b648-75f2-450f-a68a-9ba6aa951a9c}</t>
  </si>
  <si>
    <t>2</t>
  </si>
  <si>
    <t>Ústřední topení</t>
  </si>
  <si>
    <t>{97ef48b7-f5ba-4226-a189-ec909904d0c8}</t>
  </si>
  <si>
    <t>3</t>
  </si>
  <si>
    <t>Zdravotechnika</t>
  </si>
  <si>
    <t>{32c3e1d1-c575-478e-99e6-36b44195d34e}</t>
  </si>
  <si>
    <t>4</t>
  </si>
  <si>
    <t>Vzduchotechnika</t>
  </si>
  <si>
    <t>{26f79422-d116-4205-ab01-0dda11b79d8d}</t>
  </si>
  <si>
    <t>5</t>
  </si>
  <si>
    <t>Elektroinstalace - silnoproud</t>
  </si>
  <si>
    <t>{f07ff7a7-d7f2-4802-a5a6-c5314b4a553c}</t>
  </si>
  <si>
    <t>6</t>
  </si>
  <si>
    <t>Elektroinstalace - slaboproud - neobsaženo</t>
  </si>
  <si>
    <t>{46ac271a-425e-42b5-8bb0-26393ae5475e}</t>
  </si>
  <si>
    <t>7</t>
  </si>
  <si>
    <t>Vedlejší a ostatní náklady</t>
  </si>
  <si>
    <t>{9b10a865-f201-4b9b-979d-91c1b0f9c52e}</t>
  </si>
  <si>
    <t>KRYCÍ LIST SOUPISU PRACÍ</t>
  </si>
  <si>
    <t>Objekt:</t>
  </si>
  <si>
    <t>1 - Architektonicko-stavební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</si>
  <si>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</si>
  <si>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</si>
  <si>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</si>
  <si>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</si>
  <si>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</si>
  <si>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</si>
  <si>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</si>
  <si>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</si>
  <si>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</si>
  <si>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</si>
  <si>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</si>
  <si>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</si>
  <si>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</si>
  <si>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</si>
  <si>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</si>
  <si>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</si>
  <si>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</si>
  <si>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</si>
  <si>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</si>
  <si>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</si>
  <si>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</si>
  <si>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</si>
  <si>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</si>
  <si>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</si>
  <si>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</si>
  <si>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</si>
  <si>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</si>
  <si>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</si>
  <si>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</si>
  <si>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</si>
  <si>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</si>
  <si>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</si>
  <si>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</si>
  <si>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</si>
  <si>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</si>
  <si>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</si>
  <si>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</si>
  <si>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</si>
  <si>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</si>
  <si>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</si>
  <si>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</si>
  <si>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</si>
  <si>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</si>
  <si>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</si>
  <si>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317944323</t>
  </si>
  <si>
    <t>Válcované nosníky č.14 až 22 dodatečně osazované do připravených otvorů</t>
  </si>
  <si>
    <t>t</t>
  </si>
  <si>
    <t>-199828786</t>
  </si>
  <si>
    <t>P</t>
  </si>
  <si>
    <t>Poznámka k položce:_x000d_
v 15% ztratném je započítán i podlakldní plech 200/8 - viz. výkres D.1.2</t>
  </si>
  <si>
    <t>VV</t>
  </si>
  <si>
    <t>"IPE 200" ((2,35*3)+(4,75*7))*22,40*1,15</t>
  </si>
  <si>
    <t>1038,128*0,001 'Přepočtené koeficientem množství</t>
  </si>
  <si>
    <t>317944325</t>
  </si>
  <si>
    <t>Válcované nosníky č.24 a vyšší dodatečně osazované do připravených otvorů</t>
  </si>
  <si>
    <t>1691608352</t>
  </si>
  <si>
    <t>"IPE 300" ((1,80*3)+(4,00*2)+(4,20*2)+5,00+(8,35*6)+(8,75*18))*42,20*1,15</t>
  </si>
  <si>
    <t>"IPE 330" (7,00+(9,00*9)+(9,20*14))*49,10*1,15</t>
  </si>
  <si>
    <t>23617,044*0,001 'Přepočtené koeficientem množství</t>
  </si>
  <si>
    <t>Vodorovné konstrukce</t>
  </si>
  <si>
    <t>41135424</t>
  </si>
  <si>
    <t>Bednění stropů ztracené z hraněných trapézových vln v 55 mm plech pozinkovaný tl 0,63 mm včetně kotvení do ocenových nosníků</t>
  </si>
  <si>
    <t>m2</t>
  </si>
  <si>
    <t>-1295230219</t>
  </si>
  <si>
    <t>(39,23+4,11+210,50+43,75+64,07+3,58+2,89+0,98+1,96+5,87+0,98)*1,15</t>
  </si>
  <si>
    <t>413232221</t>
  </si>
  <si>
    <t>Zazdívka zhlaví válcovaných nosníků v přes 150 do 300 mm</t>
  </si>
  <si>
    <t>kus</t>
  </si>
  <si>
    <t>-769997403</t>
  </si>
  <si>
    <t>"nosník IPE 200" (3+7)*2</t>
  </si>
  <si>
    <t>413232231</t>
  </si>
  <si>
    <t>Zazdívka zhlaví válcovaných nosníků v přes 300 mm</t>
  </si>
  <si>
    <t>-1331343770</t>
  </si>
  <si>
    <t>"nosník IPE 300, 330" (3+2+2+1+6+18+1+9+14)*2</t>
  </si>
  <si>
    <t>Úpravy povrchů, podlahy a osazování výplní</t>
  </si>
  <si>
    <t>61218101</t>
  </si>
  <si>
    <t>Stěnová dekorativní omyvatelná mikrocementová stěrka na bázi cementu a latexu, včetně podkladní penetrace - bližší specifikace viz výkres D.1.4.</t>
  </si>
  <si>
    <t>-2084728686</t>
  </si>
  <si>
    <t>"206" ((2,75+2,75+1,40+1,40+0,55+0,55)*2,60)-(0,70*2,30)-(0,70*2,00)</t>
  </si>
  <si>
    <t>"207" ((2,14+2,14+1,65+1,65+0,65+0,65)*2,60)-(0,70*2,00*3)</t>
  </si>
  <si>
    <t>"208" ((1,00+1,00+1,30+1,30)*2,60)-(0,70*2,00)</t>
  </si>
  <si>
    <t>"209" ((1,60+1,60+1,60+1,60)*2,60)-(0,90*2,30)</t>
  </si>
  <si>
    <t>"210" ((1,72+1,72+5,00+5,00)*2,60)-(0,70*2,30)-(0,70*2,00*2)</t>
  </si>
  <si>
    <t>"211" ((1,00+1,00+1,25+1,25)*2,60)-(0,70*2,00)</t>
  </si>
  <si>
    <t>612315223</t>
  </si>
  <si>
    <t>Vápenná štuková omítka malých ploch přes 0,25 do 1 m2 na stěnách</t>
  </si>
  <si>
    <t>1204157085</t>
  </si>
  <si>
    <t>8</t>
  </si>
  <si>
    <t>612315225</t>
  </si>
  <si>
    <t>Vápenná štuková omítka malých ploch přes 1 do 4 m2 na stěnách</t>
  </si>
  <si>
    <t>-761638576</t>
  </si>
  <si>
    <t>9</t>
  </si>
  <si>
    <t>613321141</t>
  </si>
  <si>
    <t>Vápenocementová omítka štuková dvouvrstvá vnitřních pilířů nebo sloupů nanášená ručně</t>
  </si>
  <si>
    <t>-1555590374</t>
  </si>
  <si>
    <t xml:space="preserve">"komíny" </t>
  </si>
  <si>
    <t>(0,60+0,60+0,65+0,65)*6,00*2</t>
  </si>
  <si>
    <t>(0,85+0,85+1,35+1,65)*5,50</t>
  </si>
  <si>
    <t>(0,65+0,65+1,00+1,00)*3,50*2</t>
  </si>
  <si>
    <t>(0,80+0,80+0,80+0,80)*6,00</t>
  </si>
  <si>
    <t>10</t>
  </si>
  <si>
    <t>631311115</t>
  </si>
  <si>
    <t>Mazanina tl přes 50 do 80 mm z betonu prostého bez zvýšených nároků na prostředí tř. C 20/25</t>
  </si>
  <si>
    <t>m3</t>
  </si>
  <si>
    <t>-902384647</t>
  </si>
  <si>
    <t>(40,14+4,11+159,70+24,97+39,07+3,81+3,46+1,19+2,56+7,65+1,23+8,47+40,63+23,94+32,74+9,43+8,17)*1,08*0,10</t>
  </si>
  <si>
    <t>11</t>
  </si>
  <si>
    <t>631312141</t>
  </si>
  <si>
    <t>Doplnění rýh v dosavadních mazaninách betonem prostým</t>
  </si>
  <si>
    <t>-1887741405</t>
  </si>
  <si>
    <t>"nosník IPE 200" ((3+7)*2)*0,20*0,30*0,15</t>
  </si>
  <si>
    <t>"nosník IPE 300, 330" ((3+2+2+1+6+18+1+9+14)*2)*0,30*0,40*0,15</t>
  </si>
  <si>
    <t>631319011</t>
  </si>
  <si>
    <t>Příplatek k mazanině tl přes 50 do 80 mm za přehlazení povrchu</t>
  </si>
  <si>
    <t>1098425956</t>
  </si>
  <si>
    <t>13</t>
  </si>
  <si>
    <t>631319171</t>
  </si>
  <si>
    <t>Příplatek k mazanině tl přes 50 do 80 mm za stržení povrchu spodní vrstvy před vložením výztuže</t>
  </si>
  <si>
    <t>185097740</t>
  </si>
  <si>
    <t>14</t>
  </si>
  <si>
    <t>631351101</t>
  </si>
  <si>
    <t>Zřízení bednění rýh a hran v podlahách</t>
  </si>
  <si>
    <t>-18163145</t>
  </si>
  <si>
    <t>15</t>
  </si>
  <si>
    <t>631351102</t>
  </si>
  <si>
    <t>Odstranění bednění rýh a hran v podlahách</t>
  </si>
  <si>
    <t>-1720178848</t>
  </si>
  <si>
    <t>16</t>
  </si>
  <si>
    <t>631362021</t>
  </si>
  <si>
    <t>Výztuž mazanin svařovanými sítěmi Kari</t>
  </si>
  <si>
    <t>1382755012</t>
  </si>
  <si>
    <t>(40,14+4,11+159,70+24,97+39,07+3,81+3,46+1,19+2,56+7,65+1,23+8,47+40,63+23,94+32,74+9,43+8,17)*1,08*4,44*1,25</t>
  </si>
  <si>
    <t>2465,152*0,001 'Přepočtené koeficientem množství</t>
  </si>
  <si>
    <t>17</t>
  </si>
  <si>
    <t>632451436</t>
  </si>
  <si>
    <t>Potěr pískocementový tl přes 20 do 30 mm tř. C 25 běžný</t>
  </si>
  <si>
    <t>-1855758132</t>
  </si>
  <si>
    <t>40,14+4,11+159,70+24,97+39,07+3,81+3,46+1,19+2,56+7,65+1,23+8,47+40,63+23,94+32,74+9,43+8,17</t>
  </si>
  <si>
    <t>Ostatní konstrukce a práce, bourání</t>
  </si>
  <si>
    <t>18</t>
  </si>
  <si>
    <t>941211111</t>
  </si>
  <si>
    <t>Montáž lešení řadového rámového lehkého zatížení do 200 kg/m2 š od 0,6 do 0,9 m v do 10 m</t>
  </si>
  <si>
    <t>-205285232</t>
  </si>
  <si>
    <t>(30,00+30,00+25,00+25,00)*9,20</t>
  </si>
  <si>
    <t>19</t>
  </si>
  <si>
    <t>941211211</t>
  </si>
  <si>
    <t>Příplatek k lešení řadovému rámovému lehkému š 0,9 m v přes 10 do 25 m za první a ZKD den použití</t>
  </si>
  <si>
    <t>1763229453</t>
  </si>
  <si>
    <t>((30,00+30,00+25,00+25,00)*9,20)*60</t>
  </si>
  <si>
    <t>20</t>
  </si>
  <si>
    <t>941211811</t>
  </si>
  <si>
    <t>Demontáž lešení řadového rámového lehkého zatížení do 200 kg/m2 š od 0,6 do 0,9 m v do 10 m</t>
  </si>
  <si>
    <t>-743665388</t>
  </si>
  <si>
    <t>946113115</t>
  </si>
  <si>
    <t>Montáž pojízdných věží trubkových/dílcových o ploše přes 5 m2 v přes 4,5 do 5,5 m</t>
  </si>
  <si>
    <t>17507697</t>
  </si>
  <si>
    <t>22</t>
  </si>
  <si>
    <t>946113215</t>
  </si>
  <si>
    <t>Příplatek k pojízdným věžím o ploše přes 5 m2 v přes 4,5 do 5,5 m za každý den použití</t>
  </si>
  <si>
    <t>-2136448</t>
  </si>
  <si>
    <t>23</t>
  </si>
  <si>
    <t>946113815</t>
  </si>
  <si>
    <t>Demontáž pojízdných věží trubkových/dílcových o ploše přes 5 m2 v přes 4,5 do 5,5 m</t>
  </si>
  <si>
    <t>1533329833</t>
  </si>
  <si>
    <t>24</t>
  </si>
  <si>
    <t>949101112</t>
  </si>
  <si>
    <t>Lešení pomocné pro objekty pozemních staveb s lešeňovou podlahou v přes 1,9 do 3,5 m zatížení do 150 kg/m2</t>
  </si>
  <si>
    <t>805534885</t>
  </si>
  <si>
    <t>(40,14+4,11+159,70+24,97+39,07+3,81+3,46+1,19+2,56+7,65+1,23+8,47+40,63+23,94+32,74+9,43+8,17)*3</t>
  </si>
  <si>
    <t>25</t>
  </si>
  <si>
    <t>952901</t>
  </si>
  <si>
    <t xml:space="preserve">Vyklizení dřevěných dubových parket z prostoru podkroví </t>
  </si>
  <si>
    <t>-2072292398</t>
  </si>
  <si>
    <t>26</t>
  </si>
  <si>
    <t>952902</t>
  </si>
  <si>
    <t xml:space="preserve">Vyklizení dřevěného dveřního křídla z prostoru podkroví </t>
  </si>
  <si>
    <t>187691201</t>
  </si>
  <si>
    <t>27</t>
  </si>
  <si>
    <t>952903</t>
  </si>
  <si>
    <t xml:space="preserve">Vyklizení smíšeného odpadu z prostoru podkroví </t>
  </si>
  <si>
    <t>726558984</t>
  </si>
  <si>
    <t>28</t>
  </si>
  <si>
    <t>952901114</t>
  </si>
  <si>
    <t>Vyčištění budov bytové a občanské výstavby při výšce podlaží přes 4 m</t>
  </si>
  <si>
    <t>756496289</t>
  </si>
  <si>
    <t>(40,14+4,11+159,70+24,97+39,07+3,81+3,46+1,19+2,56+7,65+1,23+8,47+40,63+23,94+32,74+9,43+8,17)</t>
  </si>
  <si>
    <t>"ostatní plochy" 200,00</t>
  </si>
  <si>
    <t>29</t>
  </si>
  <si>
    <t>95398</t>
  </si>
  <si>
    <t xml:space="preserve">Prvky požární ochrany - přenosný hasící přístroj s hasící schopností 21A  - bližší specifikace viz PBř</t>
  </si>
  <si>
    <t>959421888</t>
  </si>
  <si>
    <t>30</t>
  </si>
  <si>
    <t>95399</t>
  </si>
  <si>
    <t>Prvky požární ochrany - požární ucpávky, označení únikových cest a hlavních uzávěrů, apod., kompletní dodávka - bližší specifikace viz PBř</t>
  </si>
  <si>
    <t>-594781117</t>
  </si>
  <si>
    <t>31</t>
  </si>
  <si>
    <t>962032641</t>
  </si>
  <si>
    <t>Bourání zdiva komínového z cihel z cihel pálených, šamotových nebo vápenopískových na MC</t>
  </si>
  <si>
    <t>1102409168</t>
  </si>
  <si>
    <t>0,80*0,80*6,00</t>
  </si>
  <si>
    <t>32</t>
  </si>
  <si>
    <t>964061131</t>
  </si>
  <si>
    <t>Uvolnění zhlaví trámů ze zdiva kamenného průřezu zhlaví do 0,05 m2</t>
  </si>
  <si>
    <t>1034437324</t>
  </si>
  <si>
    <t>"odstraňované IPE 200" 4*2</t>
  </si>
  <si>
    <t>33</t>
  </si>
  <si>
    <t>964072331</t>
  </si>
  <si>
    <t>Vybourání válcovaných nosníků ze zdiva smíšeného dl do 6 m hmotnosti do 35 kg/m</t>
  </si>
  <si>
    <t>-593515918</t>
  </si>
  <si>
    <t>(12,00+12,00+5,50+5,50)*22,40</t>
  </si>
  <si>
    <t>784*0,001 'Přepočtené koeficientem množství</t>
  </si>
  <si>
    <t>34</t>
  </si>
  <si>
    <t>968072455</t>
  </si>
  <si>
    <t>Vybourání kovových dveřních zárubní pl do 2 m2</t>
  </si>
  <si>
    <t>-187627914</t>
  </si>
  <si>
    <t>"bouraná SDK příčka" 1</t>
  </si>
  <si>
    <t>35</t>
  </si>
  <si>
    <t>973022361</t>
  </si>
  <si>
    <t>Vysekání kapes ve zdivu z kamene pl do 0,16 m2 hl do 450 mm</t>
  </si>
  <si>
    <t>1222084285</t>
  </si>
  <si>
    <t>36</t>
  </si>
  <si>
    <t>973022461</t>
  </si>
  <si>
    <t>Vysekání kapes ve zdivu z kamene pl do 0,25 m2 hl do 450 mm</t>
  </si>
  <si>
    <t>-1095648838</t>
  </si>
  <si>
    <t>37</t>
  </si>
  <si>
    <t>978013191</t>
  </si>
  <si>
    <t>Otlučení (osekání) vnitřní vápenné nebo vápenocementové omítky stěn v rozsahu přes 50 do 100 %</t>
  </si>
  <si>
    <t>-308656142</t>
  </si>
  <si>
    <t>997</t>
  </si>
  <si>
    <t>Přesun sutě</t>
  </si>
  <si>
    <t>38</t>
  </si>
  <si>
    <t>997013153</t>
  </si>
  <si>
    <t>Vnitrostaveništní doprava suti a vybouraných hmot pro budovy v přes 9 do 12 m s omezením mechanizace</t>
  </si>
  <si>
    <t>1801685971</t>
  </si>
  <si>
    <t>80,223</t>
  </si>
  <si>
    <t>"dřevěné parkety a dveřní křídla" 2,90</t>
  </si>
  <si>
    <t>"smíšený odpad" 0,50</t>
  </si>
  <si>
    <t>39</t>
  </si>
  <si>
    <t>997013511</t>
  </si>
  <si>
    <t>Odvoz suti a vybouraných hmot z meziskládky na skládku do 1 km s naložením a se složením</t>
  </si>
  <si>
    <t>494890990</t>
  </si>
  <si>
    <t>40</t>
  </si>
  <si>
    <t>997013509</t>
  </si>
  <si>
    <t>Příplatek k odvozu suti a vybouraných hmot na skládku ZKD 1 km přes 1 km</t>
  </si>
  <si>
    <t>1051435967</t>
  </si>
  <si>
    <t>83,623</t>
  </si>
  <si>
    <t>83,623*20 'Přepočtené koeficientem množství</t>
  </si>
  <si>
    <t>41</t>
  </si>
  <si>
    <t>997013812</t>
  </si>
  <si>
    <t>Poplatek za uložení na skládce (skládkovné) stavebního odpadu na bázi sádry kód odpadu 17 08 02</t>
  </si>
  <si>
    <t>-738904126</t>
  </si>
  <si>
    <t>"SDK konstrukce" 1,894</t>
  </si>
  <si>
    <t>42</t>
  </si>
  <si>
    <t>997013869</t>
  </si>
  <si>
    <t>Poplatek za uložení stavebního odpadu na recyklační skládce (skládkovné) ze směsí betonu, cihel a keramických výrobků kód odpadu 17 01 07</t>
  </si>
  <si>
    <t>-516546963</t>
  </si>
  <si>
    <t>80,223-1,894</t>
  </si>
  <si>
    <t>43</t>
  </si>
  <si>
    <t>997013871</t>
  </si>
  <si>
    <t>Poplatek za uložení stavebního odpadu na recyklační skládce (skládkovné) směsného stavebního a demoličního kód odpadu 17 09 04</t>
  </si>
  <si>
    <t>368800089</t>
  </si>
  <si>
    <t>998</t>
  </si>
  <si>
    <t>Přesun hmot</t>
  </si>
  <si>
    <t>44</t>
  </si>
  <si>
    <t>998017002</t>
  </si>
  <si>
    <t>Přesun hmot s omezením mechanizace pro budovy v přes 6 do 12 m</t>
  </si>
  <si>
    <t>1914823089</t>
  </si>
  <si>
    <t>PSV</t>
  </si>
  <si>
    <t>Práce a dodávky PSV</t>
  </si>
  <si>
    <t>713</t>
  </si>
  <si>
    <t>Izolace tepelné</t>
  </si>
  <si>
    <t>45</t>
  </si>
  <si>
    <t>713151111</t>
  </si>
  <si>
    <t>Montáž izolace tepelné střech šikmých kladené volně mezi krokve rohoží, pásů, desek</t>
  </si>
  <si>
    <t>-773177348</t>
  </si>
  <si>
    <t>"3 vrstvy"</t>
  </si>
  <si>
    <t>(19,50*9,15)/2</t>
  </si>
  <si>
    <t>11,40*((24,20+8,20)/2)</t>
  </si>
  <si>
    <t>(10,20*7,80)/2</t>
  </si>
  <si>
    <t>1,80*8,00</t>
  </si>
  <si>
    <t>13,00*1,80</t>
  </si>
  <si>
    <t>7,20*((8,15+2,70)/2)</t>
  </si>
  <si>
    <t>6,00*((12,40+5,70)/2)</t>
  </si>
  <si>
    <t>2,50*(2,30+5,00)</t>
  </si>
  <si>
    <t>10,70*((13,95+31,80)/2)</t>
  </si>
  <si>
    <t>(9,60*7,50)/2</t>
  </si>
  <si>
    <t>(3,80*((12,55+5,20)/2))*2</t>
  </si>
  <si>
    <t>1,50*5,00*2</t>
  </si>
  <si>
    <t>(3,90*5,20)/2</t>
  </si>
  <si>
    <t>20,00</t>
  </si>
  <si>
    <t>856,436*3 'Přepočtené koeficientem množství</t>
  </si>
  <si>
    <t>46</t>
  </si>
  <si>
    <t>M</t>
  </si>
  <si>
    <t>63148157</t>
  </si>
  <si>
    <t>deska tepelně izolační minerální univerzální λ=0,035 tl 160mm</t>
  </si>
  <si>
    <t>-1890747644</t>
  </si>
  <si>
    <t>856,436</t>
  </si>
  <si>
    <t>856,436*2,04 'Přepočtené koeficientem množství</t>
  </si>
  <si>
    <t>47</t>
  </si>
  <si>
    <t>63148152</t>
  </si>
  <si>
    <t>deska tepelně izolační minerální univerzální λ=0,035 tl 60mm</t>
  </si>
  <si>
    <t>-712633028</t>
  </si>
  <si>
    <t>856,436*1,02 'Přepočtené koeficientem množství</t>
  </si>
  <si>
    <t>48</t>
  </si>
  <si>
    <t>713151141</t>
  </si>
  <si>
    <t>Montáž izolace tepelné střech šikmých parotěsné reflexní tl do 5 mm</t>
  </si>
  <si>
    <t>-1465808979</t>
  </si>
  <si>
    <t>49</t>
  </si>
  <si>
    <t>28329028</t>
  </si>
  <si>
    <t>fólie PE vyztužená Al vrstvou pro parotěsnou vrstvu 150g/m2 s integrovanou lepící páskou</t>
  </si>
  <si>
    <t>-281663527</t>
  </si>
  <si>
    <t>839,5*1,15 'Přepočtené koeficientem množství</t>
  </si>
  <si>
    <t>50</t>
  </si>
  <si>
    <t>998713102</t>
  </si>
  <si>
    <t>Přesun hmot tonážní pro izolace tepelné v objektech v přes 6 do 12 m</t>
  </si>
  <si>
    <t>520281492</t>
  </si>
  <si>
    <t>51</t>
  </si>
  <si>
    <t>998713181</t>
  </si>
  <si>
    <t>Příplatek k přesunu hmot tonážní 713 prováděný bez použití mechanizace</t>
  </si>
  <si>
    <t>1319889521</t>
  </si>
  <si>
    <t>762</t>
  </si>
  <si>
    <t>Konstrukce tesařské</t>
  </si>
  <si>
    <t>52</t>
  </si>
  <si>
    <t>762083111</t>
  </si>
  <si>
    <t>Impregnace řeziva proti dřevokaznému hmyzu a houbám máčením třída ohrožení 1 a 2</t>
  </si>
  <si>
    <t>-715311155</t>
  </si>
  <si>
    <t>"prkna na bednění" 23,289</t>
  </si>
  <si>
    <t>53</t>
  </si>
  <si>
    <t>762331933</t>
  </si>
  <si>
    <t>Vyřezání části střešní vazby průřezové pl řeziva přes 224 do 288 cm2 dl přes 5 do 8 m</t>
  </si>
  <si>
    <t>m</t>
  </si>
  <si>
    <t>191153172</t>
  </si>
  <si>
    <t>54</t>
  </si>
  <si>
    <t>762332923</t>
  </si>
  <si>
    <t>Doplnění části střešní vazby hranoly průřezové pl přes 224 do 288 cm2 včetně materiálu</t>
  </si>
  <si>
    <t>646915607</t>
  </si>
  <si>
    <t>55</t>
  </si>
  <si>
    <t>762341210</t>
  </si>
  <si>
    <t>Montáž bednění střech rovných a šikmých sklonu do 60° z hrubých prken na sraz tl do 32 mm</t>
  </si>
  <si>
    <t>-1369163660</t>
  </si>
  <si>
    <t>866,436</t>
  </si>
  <si>
    <t>56</t>
  </si>
  <si>
    <t>60515111</t>
  </si>
  <si>
    <t>řezivo jehličnaté boční prkno 20-30mm</t>
  </si>
  <si>
    <t>454140843</t>
  </si>
  <si>
    <t>866,436*0,024</t>
  </si>
  <si>
    <t>20,794*1,12 'Přepočtené koeficientem množství</t>
  </si>
  <si>
    <t>57</t>
  </si>
  <si>
    <t>762342214</t>
  </si>
  <si>
    <t>Montáž laťování na střechách jednoduchých sklonu do 60° osové vzdálenosti přes 150 do 360 mm</t>
  </si>
  <si>
    <t>-1568680402</t>
  </si>
  <si>
    <t>30,00</t>
  </si>
  <si>
    <t>58</t>
  </si>
  <si>
    <t>762342511</t>
  </si>
  <si>
    <t>Montáž kontralatí na podklad bez tepelné izolace</t>
  </si>
  <si>
    <t>1211592636</t>
  </si>
  <si>
    <t>59</t>
  </si>
  <si>
    <t>60514114</t>
  </si>
  <si>
    <t>řezivo jehličnaté lať impregnovaná dl 4 m</t>
  </si>
  <si>
    <t>263005143</t>
  </si>
  <si>
    <t>"latě" (866,436*5,50)*0,04*0,06</t>
  </si>
  <si>
    <t>"kontralatě" 1150,00*0,04*0,06</t>
  </si>
  <si>
    <t>14,197*1,12 'Přepočtené koeficientem množství</t>
  </si>
  <si>
    <t>60</t>
  </si>
  <si>
    <t>762395000</t>
  </si>
  <si>
    <t>Spojovací prostředky krovů, bednění, laťování, nadstřešních konstrukcí</t>
  </si>
  <si>
    <t>-78667995</t>
  </si>
  <si>
    <t>61</t>
  </si>
  <si>
    <t>762421024</t>
  </si>
  <si>
    <t>Obložení stropu z desek OSB tl 18 mm nebroušených na pero a drážku šroubovaných</t>
  </si>
  <si>
    <t>469865175</t>
  </si>
  <si>
    <t>62</t>
  </si>
  <si>
    <t>7624210</t>
  </si>
  <si>
    <t>Příplatek k obložení stropu z desek OSB tl 18 mm za prolepení spojů parotěsnou páskou</t>
  </si>
  <si>
    <t>-398142759</t>
  </si>
  <si>
    <t>63</t>
  </si>
  <si>
    <t>762429001</t>
  </si>
  <si>
    <t>Montáž obložení stropu podkladový rošt</t>
  </si>
  <si>
    <t>1930486167</t>
  </si>
  <si>
    <t>64</t>
  </si>
  <si>
    <t>-115435304</t>
  </si>
  <si>
    <t>1150,00*0,03*0,05</t>
  </si>
  <si>
    <t>1,725*1,12 'Přepočtené koeficientem množství</t>
  </si>
  <si>
    <t>65</t>
  </si>
  <si>
    <t>7623321</t>
  </si>
  <si>
    <t>Kompletní dodávka a montáž dřevěných příložek z desek OSB o velikosti 380x100 mm kotvené z boku krokví včetně spojovacího materiálu</t>
  </si>
  <si>
    <t>-1392215616</t>
  </si>
  <si>
    <t>66</t>
  </si>
  <si>
    <t>762495000</t>
  </si>
  <si>
    <t>Spojovací prostředky pro montáž olištování, obložení stropů, střešních podhledů a stěn</t>
  </si>
  <si>
    <t>-2055494704</t>
  </si>
  <si>
    <t>67</t>
  </si>
  <si>
    <t>998762102</t>
  </si>
  <si>
    <t>Přesun hmot tonážní pro kce tesařské v objektech v přes 6 do 12 m</t>
  </si>
  <si>
    <t>1792692916</t>
  </si>
  <si>
    <t>68</t>
  </si>
  <si>
    <t>998762181</t>
  </si>
  <si>
    <t>Příplatek k přesunu hmot tonážní 762 prováděný bez použití mechanizace</t>
  </si>
  <si>
    <t>1577898894</t>
  </si>
  <si>
    <t>763</t>
  </si>
  <si>
    <t>Konstrukce suché výstavby</t>
  </si>
  <si>
    <t>69</t>
  </si>
  <si>
    <t>763111417</t>
  </si>
  <si>
    <t>SDK příčka tl 150 mm profil CW+UW 100 desky 2xA 12,5 s izolací EI 60 Rw do 56 dB</t>
  </si>
  <si>
    <t>-1886579935</t>
  </si>
  <si>
    <t>"214 až 217" (((5,50+8,00)*3,25)-(0,90*2,00))+(((3,70*0,60)+((3,70*2,70)/2))*3)</t>
  </si>
  <si>
    <t>"203 a 213" (9,85*5,50)-(0,70*2,00)-(1,20*2,00)+((3,50+2,50)*3,50)-(0,70*2,00)</t>
  </si>
  <si>
    <t>70</t>
  </si>
  <si>
    <t>763111426</t>
  </si>
  <si>
    <t>SDK příčka tl 150 mm profil CW+UW 100 desky 2xDF 12,5 s izolací EI 90 Rw do 59 dB</t>
  </si>
  <si>
    <t>-1169765494</t>
  </si>
  <si>
    <t>(16,40*5,50)-(0,90*2,30)-(4,57*2,30)-(1,60*2,30)</t>
  </si>
  <si>
    <t>(4,60*5,30)-(4,57*2,30)</t>
  </si>
  <si>
    <t>71</t>
  </si>
  <si>
    <t>763111431</t>
  </si>
  <si>
    <t>SDK příčka tl 100 mm profil CW+UW 50 desky 2xH2 12,5 s izolací EI 60 Rw do 51 dB</t>
  </si>
  <si>
    <t>-1359866250</t>
  </si>
  <si>
    <t>"sociální zázemí" ((5,00+5,00+3,20+2,10+2,30)*3,00)-(0,70*2,30*2)-(0,90*2,30)-(0,70*2,00*3)</t>
  </si>
  <si>
    <t>72</t>
  </si>
  <si>
    <t>763111447</t>
  </si>
  <si>
    <t>SDK příčka W 112 tl 150 mm profil CW+UW 100 desky 2x DFH2 12,5 TI 80 mm 15 kg/m3 EI 90 Rw 59 dB</t>
  </si>
  <si>
    <t>1465167707</t>
  </si>
  <si>
    <t>"vnější obvod sociálního zázemí" ((5,00+5,00+5,15)*6,00)-(0,70*2,00*2)</t>
  </si>
  <si>
    <t>73</t>
  </si>
  <si>
    <t>763111720</t>
  </si>
  <si>
    <t>SDK příčka vyztužení pro osazení skříněk, polic atd.</t>
  </si>
  <si>
    <t>-1842268283</t>
  </si>
  <si>
    <t>74</t>
  </si>
  <si>
    <t>763111761</t>
  </si>
  <si>
    <t>Příplatek k SDK příčce s jednoduchou nosnou konstrukcí za zahuštění profilů na vzdálenost 31 mm</t>
  </si>
  <si>
    <t>-160083452</t>
  </si>
  <si>
    <t>75</t>
  </si>
  <si>
    <t>763111771</t>
  </si>
  <si>
    <t>Příplatek k SDK příčce za rovinnost kvality Q3</t>
  </si>
  <si>
    <t>1951030654</t>
  </si>
  <si>
    <t>133,695+87,808+88,10</t>
  </si>
  <si>
    <t>76</t>
  </si>
  <si>
    <t>763111812</t>
  </si>
  <si>
    <t>Demontáž SDK příčky s jednoduchou ocelovou nosnou konstrukcí opláštění dvojité</t>
  </si>
  <si>
    <t>852712619</t>
  </si>
  <si>
    <t>6,72*5,00</t>
  </si>
  <si>
    <t>77</t>
  </si>
  <si>
    <t>763131411</t>
  </si>
  <si>
    <t>SDK podhled desky 1xA 12,5 bez izolace dvouvrstvá spodní kce profil CD+UD</t>
  </si>
  <si>
    <t>521194233</t>
  </si>
  <si>
    <t>"201" 40,14+(1,60*4,00)</t>
  </si>
  <si>
    <t>"204" 24,97</t>
  </si>
  <si>
    <t>"205" 39,07</t>
  </si>
  <si>
    <t>78</t>
  </si>
  <si>
    <t>763131451</t>
  </si>
  <si>
    <t>SDK podhled deska 1xH2 12,5 bez izolace dvouvrstvá spodní kce profil CD+UD</t>
  </si>
  <si>
    <t>-1011801562</t>
  </si>
  <si>
    <t>"sociální zázemí" 3,58+2,89+0,98+1,96+5,87+0,98</t>
  </si>
  <si>
    <t>79</t>
  </si>
  <si>
    <t>763131766</t>
  </si>
  <si>
    <t>Příplatek k SDK podhledu za výšku zavěšení přes 1,0 do 1,5 m</t>
  </si>
  <si>
    <t>-1835909960</t>
  </si>
  <si>
    <t>110,58+16,26</t>
  </si>
  <si>
    <t>80</t>
  </si>
  <si>
    <t>763131771</t>
  </si>
  <si>
    <t>Příplatek k SDK podhledu za rovinnost kvality Q3</t>
  </si>
  <si>
    <t>-170050813</t>
  </si>
  <si>
    <t>81</t>
  </si>
  <si>
    <t>763161520</t>
  </si>
  <si>
    <t>SDK podkroví deska 1xDF 15 bez TI dvouvrstvá spodní kce profil CD+UD na krokvových nástavcích</t>
  </si>
  <si>
    <t>-1800973129</t>
  </si>
  <si>
    <t>(3,50+12,50+2,50+3,35+2,00+5,00+3,60+21,00+3,60+5,20)*4,00</t>
  </si>
  <si>
    <t>"nad schodištěm" 50,00</t>
  </si>
  <si>
    <t>82</t>
  </si>
  <si>
    <t>76313177</t>
  </si>
  <si>
    <t>Příplatek k SDK podkroví za rovinnost kvality Q3</t>
  </si>
  <si>
    <t>1281662730</t>
  </si>
  <si>
    <t>83</t>
  </si>
  <si>
    <t>763164737</t>
  </si>
  <si>
    <t>SDK obklad kcí uzavřeného tvaru š do 1,6 m desky 2xDF 12,5</t>
  </si>
  <si>
    <t>-1323035561</t>
  </si>
  <si>
    <t>"sloupy" 6,00*8</t>
  </si>
  <si>
    <t>200,00</t>
  </si>
  <si>
    <t>84</t>
  </si>
  <si>
    <t>763183111</t>
  </si>
  <si>
    <t>Montáž pouzdra posuvných dveří s jednou kapsou pro jedno křídlo š do 800 mm do SDK příčky</t>
  </si>
  <si>
    <t>1217381533</t>
  </si>
  <si>
    <t>"pozice D10" 1</t>
  </si>
  <si>
    <t>85</t>
  </si>
  <si>
    <t>55331611</t>
  </si>
  <si>
    <t>pouzdro stavební posuvných dveří jednopouzdrové 700mm standardní rozměr</t>
  </si>
  <si>
    <t>1901713374</t>
  </si>
  <si>
    <t>86</t>
  </si>
  <si>
    <t>7637111</t>
  </si>
  <si>
    <t>Dodávka a montáž skladby stěny V1 (CW50 + CW100 včetně teplených izolací, SDK deska tl. 15 mm), bližší specifikace viz PD</t>
  </si>
  <si>
    <t>-1681239766</t>
  </si>
  <si>
    <t>"V1" 39,10</t>
  </si>
  <si>
    <t>87</t>
  </si>
  <si>
    <t>7637112</t>
  </si>
  <si>
    <t>Dodávka a montáž skladby stěny V2 (dřevěný sloupek 60/120 mm včetně teplené izolace, OSB 18 mm, latě 60/40 mm, parotěsná fólie, černý filc), bližší specifikace viz PD</t>
  </si>
  <si>
    <t>-1787254246</t>
  </si>
  <si>
    <t>"V2" 11,40</t>
  </si>
  <si>
    <t>88</t>
  </si>
  <si>
    <t>7637113</t>
  </si>
  <si>
    <t>Dodávka a montáž skladby stěny V3 (modřínová prkna tl. 20 mm, latě 60/40 mm, pojistná fólie, sendvičové panely tl. 184 mm, latě 60/40 mm, parotěsná fólie, vláknocementové desky), bližší specifikace viz PD</t>
  </si>
  <si>
    <t>-1705486252</t>
  </si>
  <si>
    <t>"V3" 8,30</t>
  </si>
  <si>
    <t>89</t>
  </si>
  <si>
    <t>7637114</t>
  </si>
  <si>
    <t xml:space="preserve">Dodávka a montáž skladby stěny V4 (vláknocementové desky, SDK deska DF 12,5 mm, dvojitý rošt c CW 100 mm  včetně telené izolace 2x 100 mm, SDK deska DF 12,5 mm, vláknocementové desky), bližší specifikace viz PD</t>
  </si>
  <si>
    <t>458796083</t>
  </si>
  <si>
    <t>"V4" 28,10</t>
  </si>
  <si>
    <t>90</t>
  </si>
  <si>
    <t>7637115</t>
  </si>
  <si>
    <t xml:space="preserve">Dodávka a montáž skladby stěny V5 (vláknocementové desky, SDK deska DF 12,5 mm, rošt c CW 150 mm  včetně telené izolace 150 mm, SDK deska DF 12,5 mm, vláknocementové desky), bližší specifikace viz PD</t>
  </si>
  <si>
    <t>-286263614</t>
  </si>
  <si>
    <t>"V5" 1,80</t>
  </si>
  <si>
    <t>91</t>
  </si>
  <si>
    <t>7637116</t>
  </si>
  <si>
    <t>Dodávka a montáž skladby stěny V6 (třmeny, CD profil, tepelná izolace tl. 40 mm, vláknocementové desky), bližší specifikace viz PD</t>
  </si>
  <si>
    <t>1821460544</t>
  </si>
  <si>
    <t>"V6" 24,60</t>
  </si>
  <si>
    <t>92</t>
  </si>
  <si>
    <t>7637117</t>
  </si>
  <si>
    <t>Dodávka a montáž skladby stěny V7 (vláknocementová deska,2x CW profil 100 mm, tepelná izolace tl. 200 mm, vláknocementové deska), bližší specifikace viz PD</t>
  </si>
  <si>
    <t>-819973995</t>
  </si>
  <si>
    <t>"V7" 7,80</t>
  </si>
  <si>
    <t>93</t>
  </si>
  <si>
    <t>7637118</t>
  </si>
  <si>
    <t>Dodávka a montáž skladby stěny V8 (modřínová prkna tl. 20 mm, latě 60/40 mm, pojistná fólie, sendvičové panely tl. 184 mm, latě 60/40 mm, parotěsná fólie, SDK deska tl. 15 mm), bližší specifikace viz PD</t>
  </si>
  <si>
    <t>-397921864</t>
  </si>
  <si>
    <t>"V8" 14,00</t>
  </si>
  <si>
    <t>94</t>
  </si>
  <si>
    <t>998763101</t>
  </si>
  <si>
    <t>Přesun hmot tonážní pro dřevostavby v objektech v přes 6 do 12 m</t>
  </si>
  <si>
    <t>-714958313</t>
  </si>
  <si>
    <t>95</t>
  </si>
  <si>
    <t>998763181</t>
  </si>
  <si>
    <t>Příplatek k přesunu hmot tonážní pro 763 dřevostavby prováděný bez použití mechanizace</t>
  </si>
  <si>
    <t>-1064012373</t>
  </si>
  <si>
    <t>764</t>
  </si>
  <si>
    <t>Konstrukce klempířské</t>
  </si>
  <si>
    <t>96</t>
  </si>
  <si>
    <t>76400181</t>
  </si>
  <si>
    <t>Kompletní demontáž stávajících klempířských prvků do suti</t>
  </si>
  <si>
    <t>609378530</t>
  </si>
  <si>
    <t>97</t>
  </si>
  <si>
    <t>7640314</t>
  </si>
  <si>
    <t>Mřížka proti hmyzu z hliníkového plechu rš 100 mm, odstín antracit</t>
  </si>
  <si>
    <t>-843130709</t>
  </si>
  <si>
    <t>"pozice K12" 132,50</t>
  </si>
  <si>
    <t>98</t>
  </si>
  <si>
    <t>764231414</t>
  </si>
  <si>
    <t>Oplechování nevětraného hřebene z Cu plechu s hřebenovým plechem rš 330 mm</t>
  </si>
  <si>
    <t>-2005338562</t>
  </si>
  <si>
    <t>"pozice K16" 4,20</t>
  </si>
  <si>
    <t>99</t>
  </si>
  <si>
    <t>76423243</t>
  </si>
  <si>
    <t>Oplechování rovné okapové hrany z Cu plechu rš 770 mm</t>
  </si>
  <si>
    <t>2050411845</t>
  </si>
  <si>
    <t>"pozice K9" 120,00</t>
  </si>
  <si>
    <t>100</t>
  </si>
  <si>
    <t>764232433</t>
  </si>
  <si>
    <t>Oplechování rovné okapové hrany z Cu plechu rš 250 mm</t>
  </si>
  <si>
    <t>-1065752059</t>
  </si>
  <si>
    <t>"pozice K11" 12,50</t>
  </si>
  <si>
    <t>101</t>
  </si>
  <si>
    <t>764232434</t>
  </si>
  <si>
    <t>Oplechování rovné okapové hrany z Cu plechu rš 330 mm</t>
  </si>
  <si>
    <t>-2139264543</t>
  </si>
  <si>
    <t>"pozice K10" 12,50</t>
  </si>
  <si>
    <t>102</t>
  </si>
  <si>
    <t>76423644</t>
  </si>
  <si>
    <t>Oplechování pod parapetem celoplošně lepené z Cu plechu rš 275 mm</t>
  </si>
  <si>
    <t>-400585898</t>
  </si>
  <si>
    <t>"pozice K13" 6,00</t>
  </si>
  <si>
    <t>103</t>
  </si>
  <si>
    <t>764334412</t>
  </si>
  <si>
    <t>Lemování prostupů střech s krytinou skládanou nebo plechovou bez lišty z Cu plechu</t>
  </si>
  <si>
    <t>1457396493</t>
  </si>
  <si>
    <t>"pozice K14" 1,50*3</t>
  </si>
  <si>
    <t>"pozice K15" 6,50*2</t>
  </si>
  <si>
    <t>104</t>
  </si>
  <si>
    <t>764531404</t>
  </si>
  <si>
    <t>Žlab podokapní půlkruhový z Cu plechu rš 330 mm</t>
  </si>
  <si>
    <t>-1726458452</t>
  </si>
  <si>
    <t>"pozice K2, K3" 5,80</t>
  </si>
  <si>
    <t>105</t>
  </si>
  <si>
    <t>764531445</t>
  </si>
  <si>
    <t>Kotlík oválný (trychtýřový) pro podokapní žlaby z Cu plechu 300/120 mm</t>
  </si>
  <si>
    <t>2138006299</t>
  </si>
  <si>
    <t xml:space="preserve">"pozice K4" 7 </t>
  </si>
  <si>
    <t>106</t>
  </si>
  <si>
    <t>764533409</t>
  </si>
  <si>
    <t>Žlaby nadokapní (nástřešní ) oblého tvaru včetně háků, čel a hrdel z Cu plechu rš 800 mm</t>
  </si>
  <si>
    <t>-192965904</t>
  </si>
  <si>
    <t>"pozice K1" 120,00</t>
  </si>
  <si>
    <t>107</t>
  </si>
  <si>
    <t>76453341</t>
  </si>
  <si>
    <t>Žlabový roh nadokapní (nástřešní ) oblého tvaru včetně háků, z Cu plechu rš 800 mm</t>
  </si>
  <si>
    <t>1828835141</t>
  </si>
  <si>
    <t>"pozice K7 a K8" 9+1</t>
  </si>
  <si>
    <t>108</t>
  </si>
  <si>
    <t>764533429</t>
  </si>
  <si>
    <t>Příplatek k cenám nadokapního žlabu za provedení rohu nebo koutu z Cu plechu rš 800 mm</t>
  </si>
  <si>
    <t>890045032</t>
  </si>
  <si>
    <t>109</t>
  </si>
  <si>
    <t>764538423</t>
  </si>
  <si>
    <t>Svody kruhové včetně objímek, kolen, odskoků z Cu plechu průměru 120 mm</t>
  </si>
  <si>
    <t>-1942011728</t>
  </si>
  <si>
    <t>"pozice K5" 22*0,50</t>
  </si>
  <si>
    <t>"pozice K6" 64,00</t>
  </si>
  <si>
    <t>110</t>
  </si>
  <si>
    <t>998764102</t>
  </si>
  <si>
    <t>Přesun hmot tonážní pro konstrukce klempířské v objektech v přes 6 do 12 m</t>
  </si>
  <si>
    <t>2041733454</t>
  </si>
  <si>
    <t>111</t>
  </si>
  <si>
    <t>998764181</t>
  </si>
  <si>
    <t>Příplatek k přesunu hmot tonážní 764 prováděný bez použití mechanizace</t>
  </si>
  <si>
    <t>-1041605603</t>
  </si>
  <si>
    <t>765</t>
  </si>
  <si>
    <t>Krytina skládaná</t>
  </si>
  <si>
    <t>112</t>
  </si>
  <si>
    <t>765111017</t>
  </si>
  <si>
    <t>Montáž krytiny keramické drážkové sklonu do 30° na sucho přes 13 do 14 ks/m2</t>
  </si>
  <si>
    <t>-170245204</t>
  </si>
  <si>
    <t>113</t>
  </si>
  <si>
    <t>WNR.327512100000</t>
  </si>
  <si>
    <t>keramická taška 14 ks/m2 režná - barva červená (typ dle stávajících tašek)</t>
  </si>
  <si>
    <t>1077055947</t>
  </si>
  <si>
    <t>Poznámka k položce:_x000d_
Renoton 14 / Brněnka 14</t>
  </si>
  <si>
    <t>114</t>
  </si>
  <si>
    <t>765111803</t>
  </si>
  <si>
    <t>Demontáž krytiny keramické drážkové sklonu do 30° na sucho k dalšímu použití</t>
  </si>
  <si>
    <t>-1328350602</t>
  </si>
  <si>
    <t>115</t>
  </si>
  <si>
    <t>765111869</t>
  </si>
  <si>
    <t>Demontáž krytiny keramické hřebenů a nároží sklonu do 30° s tvrdou maltou do suti</t>
  </si>
  <si>
    <t>1391772557</t>
  </si>
  <si>
    <t>"hřeben" 1,60+14,00+8,20</t>
  </si>
  <si>
    <t>"nároží" 16,20+16,20+16,20+14,50+14,50+5,60+5,60</t>
  </si>
  <si>
    <t>5,00</t>
  </si>
  <si>
    <t>116</t>
  </si>
  <si>
    <t>765113211.WNR</t>
  </si>
  <si>
    <t>Krytina keramická drážková nárožní hrana z hřebenáčů režný na sucho s větracím pásem kovovým</t>
  </si>
  <si>
    <t>1366856289</t>
  </si>
  <si>
    <t>117</t>
  </si>
  <si>
    <t>765115012</t>
  </si>
  <si>
    <t>Montáž keramické speciální tašky (větrací, protisněhové, prostupové) drážkové maloformátové (přes 12 ks/m2) na sucho</t>
  </si>
  <si>
    <t>-184922028</t>
  </si>
  <si>
    <t>3+80+1</t>
  </si>
  <si>
    <t>118</t>
  </si>
  <si>
    <t>5966051</t>
  </si>
  <si>
    <t>taška ražená drážková režná maloformátová (přes 12 ks/m2) prostupová s odvětráním</t>
  </si>
  <si>
    <t>594917308</t>
  </si>
  <si>
    <t>2,9126213592233*1,03 'Přepočtené koeficientem množství</t>
  </si>
  <si>
    <t>119</t>
  </si>
  <si>
    <t>59660522</t>
  </si>
  <si>
    <t>taška ražená drážková režná maloformátová (přes 12 ks/m2) větrací</t>
  </si>
  <si>
    <t>-82818818</t>
  </si>
  <si>
    <t>59660523</t>
  </si>
  <si>
    <t>taška ražená drážková režná maloformátová (přes 12 ks/m2) prostupová s anténním nástavcem</t>
  </si>
  <si>
    <t>1517427289</t>
  </si>
  <si>
    <t>121</t>
  </si>
  <si>
    <t>765191023</t>
  </si>
  <si>
    <t>Montáž pojistné hydroizolační nebo parotěsné kladené ve sklonu přes 20° s lepenými spoji na bednění</t>
  </si>
  <si>
    <t>1256822027</t>
  </si>
  <si>
    <t>122</t>
  </si>
  <si>
    <t>28329036</t>
  </si>
  <si>
    <t>fólie kontaktní difuzně propustná pro doplňkovou hydroizolační vrstvu, třívrstvá mikroporézní PP 150g/m2 s integrovanou samolepící páskou</t>
  </si>
  <si>
    <t>-1242270753</t>
  </si>
  <si>
    <t>866,436*1,15 'Přepočtené koeficientem množství</t>
  </si>
  <si>
    <t>123</t>
  </si>
  <si>
    <t>998765102</t>
  </si>
  <si>
    <t>Přesun hmot tonážní pro krytiny skládané v objektech v přes 6 do 12 m</t>
  </si>
  <si>
    <t>-1440198815</t>
  </si>
  <si>
    <t>124</t>
  </si>
  <si>
    <t>998765181</t>
  </si>
  <si>
    <t>Příplatek k přesunu hmot tonážní 765 prováděný bez použití mechanizace</t>
  </si>
  <si>
    <t>-1276167870</t>
  </si>
  <si>
    <t>766</t>
  </si>
  <si>
    <t>Konstrukce truhlářské</t>
  </si>
  <si>
    <t>125</t>
  </si>
  <si>
    <t>766422341</t>
  </si>
  <si>
    <t>Montáž obložení podhledů jednoduchých panely aglomerovanými do 0,60 m2</t>
  </si>
  <si>
    <t>-2140218353</t>
  </si>
  <si>
    <t>"skladba S4" 13,20</t>
  </si>
  <si>
    <t>126</t>
  </si>
  <si>
    <t>62432072</t>
  </si>
  <si>
    <t>deska vláknocementová tl 8mm</t>
  </si>
  <si>
    <t>1155511532</t>
  </si>
  <si>
    <t>13,2*1,15 'Přepočtené koeficientem množství</t>
  </si>
  <si>
    <t>127</t>
  </si>
  <si>
    <t>766423121</t>
  </si>
  <si>
    <t>Montáž obložení podhledů členitých latěmi modřínovými š přes 40 do 60 mm</t>
  </si>
  <si>
    <t>-1335859616</t>
  </si>
  <si>
    <t>"skladba S2" 184,10</t>
  </si>
  <si>
    <t>128</t>
  </si>
  <si>
    <t>6119116</t>
  </si>
  <si>
    <t>latě obkladové hoblované modřín profil 40x60 mm jakost A/B</t>
  </si>
  <si>
    <t>-249082902</t>
  </si>
  <si>
    <t>184,1*1,12 'Přepočtené koeficientem množství</t>
  </si>
  <si>
    <t>129</t>
  </si>
  <si>
    <t>6119119</t>
  </si>
  <si>
    <t>spojovací prostředky pro obložení z latí</t>
  </si>
  <si>
    <t>-350235223</t>
  </si>
  <si>
    <t>130</t>
  </si>
  <si>
    <t>766427112</t>
  </si>
  <si>
    <t>Montáž podkladového roštu pro obložení podhledů</t>
  </si>
  <si>
    <t>67788549</t>
  </si>
  <si>
    <t>184,10*3,50</t>
  </si>
  <si>
    <t>131</t>
  </si>
  <si>
    <t>61223260</t>
  </si>
  <si>
    <t>hranol konstrukční KVH lepený průřezu 40x60-280mm nepohledový</t>
  </si>
  <si>
    <t>1414731856</t>
  </si>
  <si>
    <t>644,35*0,04*0,06</t>
  </si>
  <si>
    <t>1,546*1,12 'Přepočtené koeficientem množství</t>
  </si>
  <si>
    <t>132</t>
  </si>
  <si>
    <t>7664271</t>
  </si>
  <si>
    <t>Dodávka a montáž podkladního černého filcu tl. 4 mm</t>
  </si>
  <si>
    <t>1508762524</t>
  </si>
  <si>
    <t>184,10*1,12</t>
  </si>
  <si>
    <t>133</t>
  </si>
  <si>
    <t>766621621</t>
  </si>
  <si>
    <t>Montáž dřevěných oken plochy do 1 m2 zdvojených otevíravých do dřevěné konstrukce</t>
  </si>
  <si>
    <t>1854616998</t>
  </si>
  <si>
    <t>"pozice O2" 6</t>
  </si>
  <si>
    <t>134</t>
  </si>
  <si>
    <t>611100</t>
  </si>
  <si>
    <t>okno dřevěné 1křídlové otevíravé/sklopné 750x530 mm, izolační dvojsklo, včetně vnitřního masivního dubového parapetu - pozice O2 - bližší specifikace viz výkres D.1.16</t>
  </si>
  <si>
    <t>959184049</t>
  </si>
  <si>
    <t>135</t>
  </si>
  <si>
    <t>766660172</t>
  </si>
  <si>
    <t>Montáž dveřních křídel otvíravých jednokřídlových š přes 0,8 m do obložkové zárubně</t>
  </si>
  <si>
    <t>-1120669043</t>
  </si>
  <si>
    <t>"pozice D5" 1</t>
  </si>
  <si>
    <t>"pozice D6" 1</t>
  </si>
  <si>
    <t>"pozice D7" 1</t>
  </si>
  <si>
    <t>"pozice D8" 1</t>
  </si>
  <si>
    <t>"pozice D9" 3</t>
  </si>
  <si>
    <t>136</t>
  </si>
  <si>
    <t>6117101</t>
  </si>
  <si>
    <t>dveře interiérové jednokřídlé plné bezfalcové, HPL laminát, barva RAL plné 900x2300 mm, včetně kování - pozice D4, D5 - bližší specifikace viz výkres D.1.16</t>
  </si>
  <si>
    <t>-1003515452</t>
  </si>
  <si>
    <t>137</t>
  </si>
  <si>
    <t>6117102</t>
  </si>
  <si>
    <t>dveře interiérové jednokřídlé plné bezfalcové, HPL laminát, barva RAL plné 700x2300 mm, včetně kování - pozice D6, D7 - bližší specifikace viz výkres D.1.16</t>
  </si>
  <si>
    <t>369988911</t>
  </si>
  <si>
    <t>"pozice D6, D7" 1+1</t>
  </si>
  <si>
    <t>138</t>
  </si>
  <si>
    <t>6117103</t>
  </si>
  <si>
    <t>dveře interiérové jednokřídlé plné bezfalcové, HPL laminát, barva RAL plné 700x1970 mm, včetně kování - pozice D8, D9 - bližší specifikace viz výkres D.1.16</t>
  </si>
  <si>
    <t>-1324283987</t>
  </si>
  <si>
    <t>"pozice D8, D9" 1+3</t>
  </si>
  <si>
    <t>139</t>
  </si>
  <si>
    <t>766660174</t>
  </si>
  <si>
    <t>Montáž dveřních křídel otvíravých dvoukřídlových š přes 1,45 m do obložkové zárubně</t>
  </si>
  <si>
    <t>1660251148</t>
  </si>
  <si>
    <t>"D4" 1</t>
  </si>
  <si>
    <t>140</t>
  </si>
  <si>
    <t>6117104</t>
  </si>
  <si>
    <t>dveře interiérové dvoukřídlé plné bezfalcové, HPL laminát, barva RAL plné 1800x1970 mm, včetně kování - pozice D4 - bližší specifikace viz výkres D.1.16</t>
  </si>
  <si>
    <t>591842448</t>
  </si>
  <si>
    <t>"pozice D4" 1</t>
  </si>
  <si>
    <t>141</t>
  </si>
  <si>
    <t>766660182</t>
  </si>
  <si>
    <t>Montáž dveřních křídel otvíravých jednokřídlových š přes 0,8 m požárních do obložkové zárubně</t>
  </si>
  <si>
    <t>776864836</t>
  </si>
  <si>
    <t>"pozice D2" 1</t>
  </si>
  <si>
    <t>"pozice D3" 3</t>
  </si>
  <si>
    <t>"pozice D11" 2</t>
  </si>
  <si>
    <t>142</t>
  </si>
  <si>
    <t>6116102</t>
  </si>
  <si>
    <t>dveře jednokřídlé dřevěné protipožární EI (EW) 30 D3 - C, bezfalcové, povrch HPL, barva RAL plné 900x2300 mm, včetně samozavírače a kování - pozice D2 - bližší specifikace viz výkres D.1.16</t>
  </si>
  <si>
    <t>1005558042</t>
  </si>
  <si>
    <t>143</t>
  </si>
  <si>
    <t>6116103</t>
  </si>
  <si>
    <t>dveře jednokřídlé dřevěné protipožární EI (EW) 30 D3 - C, bezfalcové, povrch HPL, barva RAL plné 900x1970 mm, včetně samozavírače a kování - pozice D3 - bližší specifikace viz výkres D.1.16</t>
  </si>
  <si>
    <t>-166589143</t>
  </si>
  <si>
    <t>144</t>
  </si>
  <si>
    <t>6116104</t>
  </si>
  <si>
    <t>dveře jednokřídlé dřevěné protipožární EI (EW) 30 D3 - C, bezfalcové, povrch HPL, barva RAL plné 700x1970 mm, včetně samozavírače a kování - pozice D11 - bližší specifikace viz výkres D.1.16</t>
  </si>
  <si>
    <t>1349180114</t>
  </si>
  <si>
    <t>145</t>
  </si>
  <si>
    <t>766660311</t>
  </si>
  <si>
    <t>Montáž posuvných dveří jednokřídlových průchozí š do 800 mm do pouzdra s jednou kapsou</t>
  </si>
  <si>
    <t>1210448971</t>
  </si>
  <si>
    <t>146</t>
  </si>
  <si>
    <t>6117105</t>
  </si>
  <si>
    <t>dveře interiérové jednokřídlé posuvné do pouzdra plné bezfalcové, HPL laminát, barva RAL plné 1800x1970 mm, včetně kování - pozice D10 - bližší specifikace viz výkres D.1.16</t>
  </si>
  <si>
    <t>-1021700165</t>
  </si>
  <si>
    <t>147</t>
  </si>
  <si>
    <t>766671021</t>
  </si>
  <si>
    <t>Montáž střešního okna do krytiny tvarované 55 x 78 cm</t>
  </si>
  <si>
    <t>-238525165</t>
  </si>
  <si>
    <t>148</t>
  </si>
  <si>
    <t>6112477</t>
  </si>
  <si>
    <t>okno střešní dřevěné kyvné, izolační trojsklo 55x78cm, Uw=1,1W/m2K Cu oplechování - pozice O3 - bližší specifikace viz výkres D.1.16</t>
  </si>
  <si>
    <t>-520407564</t>
  </si>
  <si>
    <t>149</t>
  </si>
  <si>
    <t>61140760</t>
  </si>
  <si>
    <t>lemování střešních oken Cu 55x78cm</t>
  </si>
  <si>
    <t>-762269636</t>
  </si>
  <si>
    <t>150</t>
  </si>
  <si>
    <t>611242</t>
  </si>
  <si>
    <t>dřevěné systémové ostění střešních oken 55x78cm - pozice O3 - bližší specifikace viz výkres D.1.16</t>
  </si>
  <si>
    <t>-564839554</t>
  </si>
  <si>
    <t>151</t>
  </si>
  <si>
    <t>766671025</t>
  </si>
  <si>
    <t>Montáž střešního okna do krytiny tvarované 78 x 140 cm</t>
  </si>
  <si>
    <t>-507578632</t>
  </si>
  <si>
    <t>"pozice O1" 8</t>
  </si>
  <si>
    <t>152</t>
  </si>
  <si>
    <t>61124499</t>
  </si>
  <si>
    <t>okno střešní dřevěné kyvné, izolační trojsklo 78x140cm, Uw=1,1W/m2K Cu oplechování - pozice O1 - bližší specifikace viz výkres D.1.16</t>
  </si>
  <si>
    <t>-71402731</t>
  </si>
  <si>
    <t>153</t>
  </si>
  <si>
    <t>61124164</t>
  </si>
  <si>
    <t>lemování střešních oken 78x140cm - pozice O1 - bližší specifikace viz výkres D.1.16</t>
  </si>
  <si>
    <t>-271316753</t>
  </si>
  <si>
    <t>154</t>
  </si>
  <si>
    <t>611241</t>
  </si>
  <si>
    <t>dřevěné systémové ostění střešních oken 78x140cm - pozice O1 - bližší specifikace viz výkres D.1.16</t>
  </si>
  <si>
    <t>-959544676</t>
  </si>
  <si>
    <t>155</t>
  </si>
  <si>
    <t>7666710</t>
  </si>
  <si>
    <t>Montáž interiérové žaluzie střešního okna 78 x 140 cm</t>
  </si>
  <si>
    <t>1523620160</t>
  </si>
  <si>
    <t>156</t>
  </si>
  <si>
    <t>611400</t>
  </si>
  <si>
    <t>žaluzie vnitřní lamelová elektricky ovládaná střešních oken rozměru do 78x140cm</t>
  </si>
  <si>
    <t>583317822</t>
  </si>
  <si>
    <t>157</t>
  </si>
  <si>
    <t>766682111</t>
  </si>
  <si>
    <t>Montáž zárubní obložkových pro dveře jednokřídlové tl stěny do 170 mm</t>
  </si>
  <si>
    <t>1779013337</t>
  </si>
  <si>
    <t>158</t>
  </si>
  <si>
    <t>6118231</t>
  </si>
  <si>
    <t>zárubeň jednokřídlá obložková s laminátovým povrchem, barva RAL, tl stěny 60-150mm rozměru 600-1100/1970, 2300mm - bližší specifikace viz výkres D.1.16</t>
  </si>
  <si>
    <t>1885303591</t>
  </si>
  <si>
    <t>159</t>
  </si>
  <si>
    <t>6118235</t>
  </si>
  <si>
    <t>zárubeň jednokřídlá obložková pro pusvné dveře s laminátovým povrchem, barva RAL, tl stěny 60-150mm rozměru 600-1100/1970, 2300mm - bližší specifikace viz výkres D.1.16</t>
  </si>
  <si>
    <t>-1104585624</t>
  </si>
  <si>
    <t>160</t>
  </si>
  <si>
    <t>766682121</t>
  </si>
  <si>
    <t>Montáž zárubní obložkových pro dveře dvoukřídlové tl stěny do 170 mm</t>
  </si>
  <si>
    <t>-9791260</t>
  </si>
  <si>
    <t>161</t>
  </si>
  <si>
    <t>6118233</t>
  </si>
  <si>
    <t>zárubeň dvoukřídlá obložková s laminátovým povrchem, barva RAL, tl stěny 60-150mm rozměru 600-1100/1970, 2300mm - bližší specifikace viz výkres D.1.16</t>
  </si>
  <si>
    <t>-115856877</t>
  </si>
  <si>
    <t>162</t>
  </si>
  <si>
    <t>766682211</t>
  </si>
  <si>
    <t>Montáž zárubní obložkových protipožárních pro dveře jednokřídlové tl stěny do 170 mm</t>
  </si>
  <si>
    <t>-274239937</t>
  </si>
  <si>
    <t>163</t>
  </si>
  <si>
    <t>61182318</t>
  </si>
  <si>
    <t>zárubeň jednokřídlá obložková s laminátovým povrchem, barva RAL, s protipožární úpravou tl stěny 60-150mm rozměru 600-1100/1970, 2300mm - bližší specifikace viz výkres D.1.16</t>
  </si>
  <si>
    <t>-1602956236</t>
  </si>
  <si>
    <t>164</t>
  </si>
  <si>
    <t>7666921</t>
  </si>
  <si>
    <t>Dodávka a montáž modřínové pevné žaluzie z prken 18x50 mm pro okno 750x530 mm, včetně povrchové úpravy olejovou lazurou - bližší specifikace viz. výkres D.1.18</t>
  </si>
  <si>
    <t>-842331690</t>
  </si>
  <si>
    <t>165</t>
  </si>
  <si>
    <t>998766102</t>
  </si>
  <si>
    <t>Přesun hmot tonážní pro kce truhlářské v objektech v přes 6 do 12 m</t>
  </si>
  <si>
    <t>-1496571811</t>
  </si>
  <si>
    <t>166</t>
  </si>
  <si>
    <t>998766181</t>
  </si>
  <si>
    <t>Příplatek k přesunu hmot tonážní 766 prováděný bez použití mechanizace</t>
  </si>
  <si>
    <t>1519524102</t>
  </si>
  <si>
    <t>767</t>
  </si>
  <si>
    <t>Konstrukce zámečnické</t>
  </si>
  <si>
    <t>167</t>
  </si>
  <si>
    <t>767640223</t>
  </si>
  <si>
    <t>Montáž dveří ocelových nebo hliníkových vchodových dvoukřídlových s pevným bočním dílem</t>
  </si>
  <si>
    <t>-1509358598</t>
  </si>
  <si>
    <t>168</t>
  </si>
  <si>
    <t>6117321</t>
  </si>
  <si>
    <t>hliníková prosklená stěna 4570x2360 mm s 2křídl. dveřmi 1800x2300 mm, s požární odolností EI 30 DP1 - bližší specifikace viz výkres D.1.11 - pozice D1</t>
  </si>
  <si>
    <t>404281698</t>
  </si>
  <si>
    <t>Poznámka k položce:_x000d_
rám/zárubeň, kování a zámek v ceně</t>
  </si>
  <si>
    <t>169</t>
  </si>
  <si>
    <t>7679951</t>
  </si>
  <si>
    <t>Dodávka a montáž revizního poklopu 715 x 715 x 75 mm s požární odolností včetně povrchové úpravy - pozice Z1 - bližší specifikace viz výkres D.1.16</t>
  </si>
  <si>
    <t>61823696</t>
  </si>
  <si>
    <t>170</t>
  </si>
  <si>
    <t>7679952</t>
  </si>
  <si>
    <t>Dodávka a montáž ocelového zábradlí 4350 x 40 x 1000 mm, včetně povrchové úpravy - pozice Z2 - bližší specifikace viz výkres D.1.16</t>
  </si>
  <si>
    <t>-389332399</t>
  </si>
  <si>
    <t>171</t>
  </si>
  <si>
    <t>7679953</t>
  </si>
  <si>
    <t>Dodávka a montáž nápisu "VÝSTAVNÍ SÁL" z jednotlivě lepených písmen výšky 90 mm - bližší specifikace viz výkres D.1.11.</t>
  </si>
  <si>
    <t>690070761</t>
  </si>
  <si>
    <t>172</t>
  </si>
  <si>
    <t>998767102</t>
  </si>
  <si>
    <t>Přesun hmot tonážní pro zámečnické konstrukce v objektech v přes 6 do 12 m</t>
  </si>
  <si>
    <t>-635024333</t>
  </si>
  <si>
    <t>173</t>
  </si>
  <si>
    <t>998767181</t>
  </si>
  <si>
    <t>Příplatek k přesunu hmot tonážní 767 prováděný bez použití mechanizace</t>
  </si>
  <si>
    <t>-1749316713</t>
  </si>
  <si>
    <t>771</t>
  </si>
  <si>
    <t>Podlahy z dlaždic</t>
  </si>
  <si>
    <t>174</t>
  </si>
  <si>
    <t>771111011</t>
  </si>
  <si>
    <t>Vysátí podkladu před pokládkou dlažby</t>
  </si>
  <si>
    <t>1717833240</t>
  </si>
  <si>
    <t>"plochy" 40,14</t>
  </si>
  <si>
    <t>"sokl" 48,50*0,15</t>
  </si>
  <si>
    <t>175</t>
  </si>
  <si>
    <t>771121011</t>
  </si>
  <si>
    <t>Nátěr penetrační na podlahu</t>
  </si>
  <si>
    <t>713122469</t>
  </si>
  <si>
    <t>47,415*2 'Přepočtené koeficientem množství</t>
  </si>
  <si>
    <t>176</t>
  </si>
  <si>
    <t>771151011</t>
  </si>
  <si>
    <t>Samonivelační stěrka podlah pevnosti 20 MPa tl 3 mm</t>
  </si>
  <si>
    <t>998787758</t>
  </si>
  <si>
    <t>"201" 40,14</t>
  </si>
  <si>
    <t>177</t>
  </si>
  <si>
    <t>771474113</t>
  </si>
  <si>
    <t>Montáž soklů z dlaždic keramických rovných flexibilní lepidlo v přes 90 do 120 mm</t>
  </si>
  <si>
    <t>-2141011250</t>
  </si>
  <si>
    <t>"201" 48,50</t>
  </si>
  <si>
    <t>178</t>
  </si>
  <si>
    <t>771574263</t>
  </si>
  <si>
    <t>Montáž podlah keramických pro mechanické zatížení protiskluzných lepených flexibilním lepidlem přes 9 do 12 ks/m2</t>
  </si>
  <si>
    <t>-473288886</t>
  </si>
  <si>
    <t>179</t>
  </si>
  <si>
    <t>59761409</t>
  </si>
  <si>
    <t>dlažba keramická slinutá protiskluzná do interiéru i exteriéru pro vysoké mechanické namáhání přes 9 do 12ks/m2</t>
  </si>
  <si>
    <t>1589770325</t>
  </si>
  <si>
    <t>"sokl" 48,50*0,10*1,25</t>
  </si>
  <si>
    <t>46,203*1,12 'Přepočtené koeficientem množství</t>
  </si>
  <si>
    <t>180</t>
  </si>
  <si>
    <t>77159111</t>
  </si>
  <si>
    <t>Izolace pod dlažbu nátěrem nebo stěrkou ve dvou vrstvách včetně systémových rohových a koutových pásek</t>
  </si>
  <si>
    <t>-221245989</t>
  </si>
  <si>
    <t xml:space="preserve">"sociální zázemí 206-211" </t>
  </si>
  <si>
    <t>"plocha" 3,81+3,46+1,19+2,56+7,65+1,23</t>
  </si>
  <si>
    <t xml:space="preserve">"vytažení na stěnu"  30,00*0,50</t>
  </si>
  <si>
    <t>181</t>
  </si>
  <si>
    <t>771592011</t>
  </si>
  <si>
    <t>Čištění vnitřních ploch podlah nebo schodišť po položení dlažby chemickými prostředky</t>
  </si>
  <si>
    <t>-476937098</t>
  </si>
  <si>
    <t>182</t>
  </si>
  <si>
    <t>998771102</t>
  </si>
  <si>
    <t>Přesun hmot tonážní pro podlahy z dlaždic v objektech v přes 6 do 12 m</t>
  </si>
  <si>
    <t>1437675010</t>
  </si>
  <si>
    <t>183</t>
  </si>
  <si>
    <t>998771181</t>
  </si>
  <si>
    <t>Příplatek k přesunu hmot tonážní 771 prováděný bez použití mechanizace</t>
  </si>
  <si>
    <t>1654266167</t>
  </si>
  <si>
    <t>775</t>
  </si>
  <si>
    <t>Podlahy skládané</t>
  </si>
  <si>
    <t>184</t>
  </si>
  <si>
    <t>775111311</t>
  </si>
  <si>
    <t>Vysátí podkladu skládaných podlah</t>
  </si>
  <si>
    <t>-1750545024</t>
  </si>
  <si>
    <t xml:space="preserve">"203" </t>
  </si>
  <si>
    <t>"plocha" 159,70</t>
  </si>
  <si>
    <t>"sokl" 89,20*0,10</t>
  </si>
  <si>
    <t>185</t>
  </si>
  <si>
    <t>775121111</t>
  </si>
  <si>
    <t>Vodou ředitelná penetrace savého podkladu skládaných podlah</t>
  </si>
  <si>
    <t>-360766360</t>
  </si>
  <si>
    <t>168,62*2 'Přepočtené koeficientem množství</t>
  </si>
  <si>
    <t>186</t>
  </si>
  <si>
    <t>775141121</t>
  </si>
  <si>
    <t>Stěrka podlahová nivelační pro vyrovnání podkladu skládaných podlah pevnosti 30 MPa tl do 3 mm</t>
  </si>
  <si>
    <t>-386894478</t>
  </si>
  <si>
    <t>"203" 159,70</t>
  </si>
  <si>
    <t>187</t>
  </si>
  <si>
    <t>775413315</t>
  </si>
  <si>
    <t>Montáž soklíku ze dřeva tvrdého nebo měkkého lepeného</t>
  </si>
  <si>
    <t>-1114645578</t>
  </si>
  <si>
    <t>188</t>
  </si>
  <si>
    <t>6141815</t>
  </si>
  <si>
    <t>lišta soklová dřevěná š 25.0 mm, h 60.0 mm - materiál dub vřetně povrchové úpravy podlahovým lakem</t>
  </si>
  <si>
    <t>1253377973</t>
  </si>
  <si>
    <t>89,2*1,08 'Přepočtené koeficientem množství</t>
  </si>
  <si>
    <t>189</t>
  </si>
  <si>
    <t>775511571</t>
  </si>
  <si>
    <t>Podlahy z vlysů lepených tl do 22 mm š přes 60 do 70 mm dl přes 350 do 400 mm dub I</t>
  </si>
  <si>
    <t>-1063317798</t>
  </si>
  <si>
    <t>190</t>
  </si>
  <si>
    <t>775591311</t>
  </si>
  <si>
    <t>Podlahy dřevěné, základní lak</t>
  </si>
  <si>
    <t>-958015338</t>
  </si>
  <si>
    <t>191</t>
  </si>
  <si>
    <t>775591314</t>
  </si>
  <si>
    <t>Podlahy dřevěné, vrchní lak pro velmi vysokou zátěž</t>
  </si>
  <si>
    <t>692236703</t>
  </si>
  <si>
    <t>192</t>
  </si>
  <si>
    <t>775591316</t>
  </si>
  <si>
    <t>Podlahy dřevěné, mezibroušení mezi vrstvami laku</t>
  </si>
  <si>
    <t>733197031</t>
  </si>
  <si>
    <t>193</t>
  </si>
  <si>
    <t>998775102</t>
  </si>
  <si>
    <t>Přesun hmot tonážní pro podlahy dřevěné v objektech v přes 6 do 12 m</t>
  </si>
  <si>
    <t>-1256048735</t>
  </si>
  <si>
    <t>194</t>
  </si>
  <si>
    <t>998775181</t>
  </si>
  <si>
    <t>Příplatek k přesunu hmot tonážní 775 prováděný bez použití mechanizace</t>
  </si>
  <si>
    <t>527034865</t>
  </si>
  <si>
    <t>776</t>
  </si>
  <si>
    <t>Podlahy povlakové</t>
  </si>
  <si>
    <t>195</t>
  </si>
  <si>
    <t>776111311</t>
  </si>
  <si>
    <t>Vysátí podkladu povlakových podlah</t>
  </si>
  <si>
    <t>-204648652</t>
  </si>
  <si>
    <t xml:space="preserve">"202, 204, 205, 212 až 217" </t>
  </si>
  <si>
    <t>"plocha" 4,11+24,97+39,07+8,47+40,63+23,94+32,74+9,43+8,17</t>
  </si>
  <si>
    <t>"sokl" 178,75*0,10</t>
  </si>
  <si>
    <t>196</t>
  </si>
  <si>
    <t>776121112</t>
  </si>
  <si>
    <t>Vodou ředitelná penetrace savého podkladu povlakových podlah</t>
  </si>
  <si>
    <t>894925300</t>
  </si>
  <si>
    <t>209,405*2 'Přepočtené koeficientem množství</t>
  </si>
  <si>
    <t>197</t>
  </si>
  <si>
    <t>776141122</t>
  </si>
  <si>
    <t>Stěrka podlahová nivelační pro vyrovnání podkladu povlakových podlah pevnosti 30 MPa tl přes 3 do 5 mm</t>
  </si>
  <si>
    <t>-2103514079</t>
  </si>
  <si>
    <t>"202, 204, 205, 212 až 217" 4,11+24,97+39,07+8,47+40,63+23,94+32,74+9,43+8,17</t>
  </si>
  <si>
    <t>198</t>
  </si>
  <si>
    <t>776232111</t>
  </si>
  <si>
    <t>Lepení lamel a čtverců z vinylu 2-složkovým lepidlem</t>
  </si>
  <si>
    <t>780059147</t>
  </si>
  <si>
    <t>199</t>
  </si>
  <si>
    <t>28411141</t>
  </si>
  <si>
    <t>PVC vinyl homogenní protiskluzná se vsypem a výztuž. vrstvou tl 2.00mm nášlapná vrstva 2.00mm, hořlavost Bfl-s1, třída zátěže 34/43, útlum 7dB, bodová zátěž ≤ 0.10mm, protiskluznost R10</t>
  </si>
  <si>
    <t>-287140583</t>
  </si>
  <si>
    <t>191,53*1,11 'Přepočtené koeficientem množství</t>
  </si>
  <si>
    <t>200</t>
  </si>
  <si>
    <t>776421111</t>
  </si>
  <si>
    <t>Montáž obvodových lišt lepením</t>
  </si>
  <si>
    <t>1332890299</t>
  </si>
  <si>
    <t>178,75</t>
  </si>
  <si>
    <t>201</t>
  </si>
  <si>
    <t>283420</t>
  </si>
  <si>
    <t>lišta soklová MDF výšky 60 mm v odstínu vinylové krytiny</t>
  </si>
  <si>
    <t>1088117923</t>
  </si>
  <si>
    <t>178,75*1,05 'Přepočtené koeficientem množství</t>
  </si>
  <si>
    <t>202</t>
  </si>
  <si>
    <t>776421312</t>
  </si>
  <si>
    <t>Montáž přechodových šroubovaných lišt</t>
  </si>
  <si>
    <t>1089744592</t>
  </si>
  <si>
    <t>(8*0,90)+10,00</t>
  </si>
  <si>
    <t>203</t>
  </si>
  <si>
    <t>55343110</t>
  </si>
  <si>
    <t>profil přechodový Al narážecí 30mm stříbro</t>
  </si>
  <si>
    <t>338563710</t>
  </si>
  <si>
    <t>17,2*1,1 'Přepočtené koeficientem množství</t>
  </si>
  <si>
    <t>204</t>
  </si>
  <si>
    <t>776991121</t>
  </si>
  <si>
    <t>Základní čištění nově položených podlahovin vysátím a setřením vlhkým mopem</t>
  </si>
  <si>
    <t>-544049693</t>
  </si>
  <si>
    <t>205</t>
  </si>
  <si>
    <t>998776102</t>
  </si>
  <si>
    <t>Přesun hmot tonážní pro podlahy povlakové v objektech v přes 6 do 12 m</t>
  </si>
  <si>
    <t>-906928029</t>
  </si>
  <si>
    <t>206</t>
  </si>
  <si>
    <t>998776181</t>
  </si>
  <si>
    <t>Příplatek k přesunu hmot tonážní 776 prováděný bez použití mechanizace</t>
  </si>
  <si>
    <t>1167030276</t>
  </si>
  <si>
    <t>777</t>
  </si>
  <si>
    <t>Podlahy lité</t>
  </si>
  <si>
    <t>207</t>
  </si>
  <si>
    <t>777111111</t>
  </si>
  <si>
    <t>Vysátí podkladu před provedením lité podlahy</t>
  </si>
  <si>
    <t>-1825618949</t>
  </si>
  <si>
    <t>"sociální zázemí 206-211"</t>
  </si>
  <si>
    <t>"plocha" 3,58+2,89+0,98+1,96+5,87+0,98</t>
  </si>
  <si>
    <t>"sokl" 25,00*0,10</t>
  </si>
  <si>
    <t>208</t>
  </si>
  <si>
    <t>777111141</t>
  </si>
  <si>
    <t>Otryskání podkladu před provedením lité podlahy</t>
  </si>
  <si>
    <t>144588267</t>
  </si>
  <si>
    <t>209</t>
  </si>
  <si>
    <t>777131105</t>
  </si>
  <si>
    <t>Penetrační nátěr podlahy na podklad z čerstvého betonu</t>
  </si>
  <si>
    <t>1219214941</t>
  </si>
  <si>
    <t>210</t>
  </si>
  <si>
    <t>7775111</t>
  </si>
  <si>
    <t>Dekorativní omyvatelná stěrka na bázi cementu a latexu - bližší specifikace viz výkres D.1.4.</t>
  </si>
  <si>
    <t>-389713955</t>
  </si>
  <si>
    <t>211</t>
  </si>
  <si>
    <t>777911113</t>
  </si>
  <si>
    <t>Pohyblivé napojení lité podlahy na stěnu nebo sokl</t>
  </si>
  <si>
    <t>612767915</t>
  </si>
  <si>
    <t>25,00</t>
  </si>
  <si>
    <t>212</t>
  </si>
  <si>
    <t>998777102</t>
  </si>
  <si>
    <t>Přesun hmot tonážní pro podlahy lité v objektech v přes 6 do 12 m</t>
  </si>
  <si>
    <t>495039432</t>
  </si>
  <si>
    <t>213</t>
  </si>
  <si>
    <t>998777181</t>
  </si>
  <si>
    <t>Příplatek k přesunu hmot tonážní 777 prováděný bez použití mechanizace</t>
  </si>
  <si>
    <t>1299349786</t>
  </si>
  <si>
    <t>783</t>
  </si>
  <si>
    <t>Dokončovací práce - nátěry</t>
  </si>
  <si>
    <t>214</t>
  </si>
  <si>
    <t>783201401</t>
  </si>
  <si>
    <t>Ometení tesařských konstrukcí před provedením nátěru</t>
  </si>
  <si>
    <t>125035568</t>
  </si>
  <si>
    <t>215</t>
  </si>
  <si>
    <t>783214121</t>
  </si>
  <si>
    <t>Sanační biocidní ošetření stříkáním tesařských konstrukcí zabudovaných do konstrukce</t>
  </si>
  <si>
    <t>-666631940</t>
  </si>
  <si>
    <t>216</t>
  </si>
  <si>
    <t>783226101</t>
  </si>
  <si>
    <t>Protipožární akrylátový nátěr tesařských konstrukcí</t>
  </si>
  <si>
    <t>340394330</t>
  </si>
  <si>
    <t>217</t>
  </si>
  <si>
    <t>783232111</t>
  </si>
  <si>
    <t>Lokální tmelení tesařských kcí přes 10 do 30 % pl epoxidovým tmelem</t>
  </si>
  <si>
    <t>877986365</t>
  </si>
  <si>
    <t>784</t>
  </si>
  <si>
    <t>Dokončovací práce - malby a tapety</t>
  </si>
  <si>
    <t>218</t>
  </si>
  <si>
    <t>784111001</t>
  </si>
  <si>
    <t>Oprášení (ometení ) podkladu v místnostech v do 3,80 m</t>
  </si>
  <si>
    <t>907296552</t>
  </si>
  <si>
    <t>219</t>
  </si>
  <si>
    <t>784181101</t>
  </si>
  <si>
    <t>Základní akrylátová jednonásobná bezbarvá penetrace podkladu v místnostech v do 3,80 m</t>
  </si>
  <si>
    <t>-519161427</t>
  </si>
  <si>
    <t>220</t>
  </si>
  <si>
    <t>784211101</t>
  </si>
  <si>
    <t>Dvojnásobné bílé malby ze směsí za mokra výborně oděruvzdorných v místnostech v do 3,80 m</t>
  </si>
  <si>
    <t>760930784</t>
  </si>
  <si>
    <t>2 - Ústřední topení</t>
  </si>
  <si>
    <t xml:space="preserve">    731 - Ústřední vytápění - kotelny</t>
  </si>
  <si>
    <t>731</t>
  </si>
  <si>
    <t>Ústřední vytápění - kotelny</t>
  </si>
  <si>
    <t>73121</t>
  </si>
  <si>
    <t>Ústřední topení - viz. samostatný rozpočet</t>
  </si>
  <si>
    <t>soubor</t>
  </si>
  <si>
    <t>-1125772382</t>
  </si>
  <si>
    <t>3 - Zdravotechnika</t>
  </si>
  <si>
    <t xml:space="preserve">    722 - Zdravotechnika - vnitřní vodovod</t>
  </si>
  <si>
    <t>722</t>
  </si>
  <si>
    <t>Zdravotechnika - vnitřní vodovod</t>
  </si>
  <si>
    <t>72213</t>
  </si>
  <si>
    <t>Zdravotechnika - viz. samostatný rozpočet</t>
  </si>
  <si>
    <t>84892070</t>
  </si>
  <si>
    <t>4 - Vzduchotechnika</t>
  </si>
  <si>
    <t xml:space="preserve">    751 - Vzduchotechnika</t>
  </si>
  <si>
    <t>751</t>
  </si>
  <si>
    <t>75111</t>
  </si>
  <si>
    <t>Vzduchotechnika - viz. samostatný rozpočet</t>
  </si>
  <si>
    <t>-1502226434</t>
  </si>
  <si>
    <t>5 - Elektroinstalace - silnoproud</t>
  </si>
  <si>
    <t xml:space="preserve">    741 - Elektroinstalace - silnoproud</t>
  </si>
  <si>
    <t>741</t>
  </si>
  <si>
    <t>741121</t>
  </si>
  <si>
    <t>Silnoproud - viz. samostatný rozpočet</t>
  </si>
  <si>
    <t>1317780305</t>
  </si>
  <si>
    <t>741122</t>
  </si>
  <si>
    <t xml:space="preserve">Rozváděč  RSM 1 - viz. samostatný rozpočet</t>
  </si>
  <si>
    <t>993019813</t>
  </si>
  <si>
    <t>6 - Elektroinstalace - slaboproud - neobsaženo</t>
  </si>
  <si>
    <t xml:space="preserve">    742 - Elektroinstalace - slaboproud</t>
  </si>
  <si>
    <t>742</t>
  </si>
  <si>
    <t>Elektroinstalace - slaboproud</t>
  </si>
  <si>
    <t>742121</t>
  </si>
  <si>
    <t>Slaboproud - neobsaženo</t>
  </si>
  <si>
    <t>1609565302</t>
  </si>
  <si>
    <t>7 -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</si>
  <si>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</si>
  <si>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</si>
  <si>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</si>
  <si>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</si>
  <si>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</si>
  <si>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</si>
  <si>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</si>
  <si>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</si>
  <si>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</si>
  <si>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011503000</t>
  </si>
  <si>
    <t>Stavební průzkum - statické posouzení krovu</t>
  </si>
  <si>
    <t>Kč</t>
  </si>
  <si>
    <t>1024</t>
  </si>
  <si>
    <t>63410372</t>
  </si>
  <si>
    <t>013254000</t>
  </si>
  <si>
    <t>Dokumentace skutečného provedení stavby</t>
  </si>
  <si>
    <t>-429384417</t>
  </si>
  <si>
    <t>0132640</t>
  </si>
  <si>
    <t>Dokumentace dílenská a výrobní</t>
  </si>
  <si>
    <t>320121385</t>
  </si>
  <si>
    <t>VRN3</t>
  </si>
  <si>
    <t>Zařízení staveniště</t>
  </si>
  <si>
    <t>030001000</t>
  </si>
  <si>
    <t>196118094</t>
  </si>
  <si>
    <t>VRN4</t>
  </si>
  <si>
    <t>Inženýrská činnost</t>
  </si>
  <si>
    <t>045002000</t>
  </si>
  <si>
    <t>Kompletační a koordinační činnost</t>
  </si>
  <si>
    <t>-1798533682</t>
  </si>
  <si>
    <t>VRN7</t>
  </si>
  <si>
    <t>Provozní vlivy</t>
  </si>
  <si>
    <t>071002000</t>
  </si>
  <si>
    <t>Provoz investora, třetích osob</t>
  </si>
  <si>
    <t>-813688240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</si>
</sst>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120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Podkrovní vestavba budovy č.p. 1 v Českém Brodě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parc. č. st. 7 v Českém Brodě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30. 8. 2023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ROUND(SUM(AG95:AG101),2)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ROUND(SUM(AS95:AS101),2)</f>
        <v>0</v>
      </c>
      <c r="AT94" s="113">
        <f>ROUND(SUM(AV94:AW94),2)</f>
        <v>0</v>
      </c>
      <c r="AU94" s="114">
        <f>ROUND(SUM(AU95:AU101),5)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ROUND(SUM(AZ95:AZ101),2)</f>
        <v>0</v>
      </c>
      <c r="BA94" s="113">
        <f>ROUND(SUM(BA95:BA101),2)</f>
        <v>0</v>
      </c>
      <c r="BB94" s="113">
        <f>ROUND(SUM(BB95:BB101),2)</f>
        <v>0</v>
      </c>
      <c r="BC94" s="113">
        <f>ROUND(SUM(BC95:BC101),2)</f>
        <v>0</v>
      </c>
      <c r="BD94" s="115">
        <f>ROUND(SUM(BD95:BD101),2)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'1 - Architektonicko-stave...'!J30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'1 - Architektonicko-stave...'!P137</f>
        <v>0</v>
      </c>
      <c r="AV95" s="127">
        <f>'1 - Architektonicko-stave...'!J33</f>
        <v>0</v>
      </c>
      <c r="AW95" s="127">
        <f>'1 - Architektonicko-stave...'!J34</f>
        <v>0</v>
      </c>
      <c r="AX95" s="127">
        <f>'1 - Architektonicko-stave...'!J35</f>
        <v>0</v>
      </c>
      <c r="AY95" s="127">
        <f>'1 - Architektonicko-stave...'!J36</f>
        <v>0</v>
      </c>
      <c r="AZ95" s="127">
        <f>'1 - Architektonicko-stave...'!F33</f>
        <v>0</v>
      </c>
      <c r="BA95" s="127">
        <f>'1 - Architektonicko-stave...'!F34</f>
        <v>0</v>
      </c>
      <c r="BB95" s="127">
        <f>'1 - Architektonicko-stave...'!F35</f>
        <v>0</v>
      </c>
      <c r="BC95" s="127">
        <f>'1 - Architektonicko-stave...'!F36</f>
        <v>0</v>
      </c>
      <c r="BD95" s="129">
        <f>'1 - Architektonicko-stave...'!F37</f>
        <v>0</v>
      </c>
      <c r="BE95" s="7"/>
      <c r="BT95" s="130" t="s">
        <v>79</v>
      </c>
      <c r="BV95" s="130" t="s">
        <v>76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78</v>
      </c>
      <c r="B96" s="119"/>
      <c r="C96" s="120"/>
      <c r="D96" s="121" t="s">
        <v>83</v>
      </c>
      <c r="E96" s="121"/>
      <c r="F96" s="121"/>
      <c r="G96" s="121"/>
      <c r="H96" s="121"/>
      <c r="I96" s="122"/>
      <c r="J96" s="121" t="s">
        <v>84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'2 - Ústřední topení'!J30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26">
        <v>0</v>
      </c>
      <c r="AT96" s="127">
        <f>ROUND(SUM(AV96:AW96),2)</f>
        <v>0</v>
      </c>
      <c r="AU96" s="128">
        <f>'2 - Ústřední topení'!P118</f>
        <v>0</v>
      </c>
      <c r="AV96" s="127">
        <f>'2 - Ústřední topení'!J33</f>
        <v>0</v>
      </c>
      <c r="AW96" s="127">
        <f>'2 - Ústřední topení'!J34</f>
        <v>0</v>
      </c>
      <c r="AX96" s="127">
        <f>'2 - Ústřední topení'!J35</f>
        <v>0</v>
      </c>
      <c r="AY96" s="127">
        <f>'2 - Ústřední topení'!J36</f>
        <v>0</v>
      </c>
      <c r="AZ96" s="127">
        <f>'2 - Ústřední topení'!F33</f>
        <v>0</v>
      </c>
      <c r="BA96" s="127">
        <f>'2 - Ústřední topení'!F34</f>
        <v>0</v>
      </c>
      <c r="BB96" s="127">
        <f>'2 - Ústřední topení'!F35</f>
        <v>0</v>
      </c>
      <c r="BC96" s="127">
        <f>'2 - Ústřední topení'!F36</f>
        <v>0</v>
      </c>
      <c r="BD96" s="129">
        <f>'2 - Ústřední topení'!F37</f>
        <v>0</v>
      </c>
      <c r="BE96" s="7"/>
      <c r="BT96" s="130" t="s">
        <v>79</v>
      </c>
      <c r="BV96" s="130" t="s">
        <v>76</v>
      </c>
      <c r="BW96" s="130" t="s">
        <v>85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78</v>
      </c>
      <c r="B97" s="119"/>
      <c r="C97" s="120"/>
      <c r="D97" s="121" t="s">
        <v>86</v>
      </c>
      <c r="E97" s="121"/>
      <c r="F97" s="121"/>
      <c r="G97" s="121"/>
      <c r="H97" s="121"/>
      <c r="I97" s="122"/>
      <c r="J97" s="121" t="s">
        <v>87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'3 - Zdravotechnika'!J30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81</v>
      </c>
      <c r="AR97" s="125"/>
      <c r="AS97" s="126">
        <v>0</v>
      </c>
      <c r="AT97" s="127">
        <f>ROUND(SUM(AV97:AW97),2)</f>
        <v>0</v>
      </c>
      <c r="AU97" s="128">
        <f>'3 - Zdravotechnika'!P118</f>
        <v>0</v>
      </c>
      <c r="AV97" s="127">
        <f>'3 - Zdravotechnika'!J33</f>
        <v>0</v>
      </c>
      <c r="AW97" s="127">
        <f>'3 - Zdravotechnika'!J34</f>
        <v>0</v>
      </c>
      <c r="AX97" s="127">
        <f>'3 - Zdravotechnika'!J35</f>
        <v>0</v>
      </c>
      <c r="AY97" s="127">
        <f>'3 - Zdravotechnika'!J36</f>
        <v>0</v>
      </c>
      <c r="AZ97" s="127">
        <f>'3 - Zdravotechnika'!F33</f>
        <v>0</v>
      </c>
      <c r="BA97" s="127">
        <f>'3 - Zdravotechnika'!F34</f>
        <v>0</v>
      </c>
      <c r="BB97" s="127">
        <f>'3 - Zdravotechnika'!F35</f>
        <v>0</v>
      </c>
      <c r="BC97" s="127">
        <f>'3 - Zdravotechnika'!F36</f>
        <v>0</v>
      </c>
      <c r="BD97" s="129">
        <f>'3 - Zdravotechnika'!F37</f>
        <v>0</v>
      </c>
      <c r="BE97" s="7"/>
      <c r="BT97" s="130" t="s">
        <v>79</v>
      </c>
      <c r="BV97" s="130" t="s">
        <v>76</v>
      </c>
      <c r="BW97" s="130" t="s">
        <v>88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78</v>
      </c>
      <c r="B98" s="119"/>
      <c r="C98" s="120"/>
      <c r="D98" s="121" t="s">
        <v>89</v>
      </c>
      <c r="E98" s="121"/>
      <c r="F98" s="121"/>
      <c r="G98" s="121"/>
      <c r="H98" s="121"/>
      <c r="I98" s="122"/>
      <c r="J98" s="121" t="s">
        <v>90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'4 - Vzduchotechnika'!J30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81</v>
      </c>
      <c r="AR98" s="125"/>
      <c r="AS98" s="126">
        <v>0</v>
      </c>
      <c r="AT98" s="127">
        <f>ROUND(SUM(AV98:AW98),2)</f>
        <v>0</v>
      </c>
      <c r="AU98" s="128">
        <f>'4 - Vzduchotechnika'!P118</f>
        <v>0</v>
      </c>
      <c r="AV98" s="127">
        <f>'4 - Vzduchotechnika'!J33</f>
        <v>0</v>
      </c>
      <c r="AW98" s="127">
        <f>'4 - Vzduchotechnika'!J34</f>
        <v>0</v>
      </c>
      <c r="AX98" s="127">
        <f>'4 - Vzduchotechnika'!J35</f>
        <v>0</v>
      </c>
      <c r="AY98" s="127">
        <f>'4 - Vzduchotechnika'!J36</f>
        <v>0</v>
      </c>
      <c r="AZ98" s="127">
        <f>'4 - Vzduchotechnika'!F33</f>
        <v>0</v>
      </c>
      <c r="BA98" s="127">
        <f>'4 - Vzduchotechnika'!F34</f>
        <v>0</v>
      </c>
      <c r="BB98" s="127">
        <f>'4 - Vzduchotechnika'!F35</f>
        <v>0</v>
      </c>
      <c r="BC98" s="127">
        <f>'4 - Vzduchotechnika'!F36</f>
        <v>0</v>
      </c>
      <c r="BD98" s="129">
        <f>'4 - Vzduchotechnika'!F37</f>
        <v>0</v>
      </c>
      <c r="BE98" s="7"/>
      <c r="BT98" s="130" t="s">
        <v>79</v>
      </c>
      <c r="BV98" s="130" t="s">
        <v>76</v>
      </c>
      <c r="BW98" s="130" t="s">
        <v>91</v>
      </c>
      <c r="BX98" s="130" t="s">
        <v>5</v>
      </c>
      <c r="CL98" s="130" t="s">
        <v>1</v>
      </c>
      <c r="CM98" s="130" t="s">
        <v>83</v>
      </c>
    </row>
    <row r="99" s="7" customFormat="1" ht="16.5" customHeight="1">
      <c r="A99" s="118" t="s">
        <v>78</v>
      </c>
      <c r="B99" s="119"/>
      <c r="C99" s="120"/>
      <c r="D99" s="121" t="s">
        <v>92</v>
      </c>
      <c r="E99" s="121"/>
      <c r="F99" s="121"/>
      <c r="G99" s="121"/>
      <c r="H99" s="121"/>
      <c r="I99" s="122"/>
      <c r="J99" s="121" t="s">
        <v>93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'5 - Elektroinstalace - si...'!J30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81</v>
      </c>
      <c r="AR99" s="125"/>
      <c r="AS99" s="126">
        <v>0</v>
      </c>
      <c r="AT99" s="127">
        <f>ROUND(SUM(AV99:AW99),2)</f>
        <v>0</v>
      </c>
      <c r="AU99" s="128">
        <f>'5 - Elektroinstalace - si...'!P118</f>
        <v>0</v>
      </c>
      <c r="AV99" s="127">
        <f>'5 - Elektroinstalace - si...'!J33</f>
        <v>0</v>
      </c>
      <c r="AW99" s="127">
        <f>'5 - Elektroinstalace - si...'!J34</f>
        <v>0</v>
      </c>
      <c r="AX99" s="127">
        <f>'5 - Elektroinstalace - si...'!J35</f>
        <v>0</v>
      </c>
      <c r="AY99" s="127">
        <f>'5 - Elektroinstalace - si...'!J36</f>
        <v>0</v>
      </c>
      <c r="AZ99" s="127">
        <f>'5 - Elektroinstalace - si...'!F33</f>
        <v>0</v>
      </c>
      <c r="BA99" s="127">
        <f>'5 - Elektroinstalace - si...'!F34</f>
        <v>0</v>
      </c>
      <c r="BB99" s="127">
        <f>'5 - Elektroinstalace - si...'!F35</f>
        <v>0</v>
      </c>
      <c r="BC99" s="127">
        <f>'5 - Elektroinstalace - si...'!F36</f>
        <v>0</v>
      </c>
      <c r="BD99" s="129">
        <f>'5 - Elektroinstalace - si...'!F37</f>
        <v>0</v>
      </c>
      <c r="BE99" s="7"/>
      <c r="BT99" s="130" t="s">
        <v>79</v>
      </c>
      <c r="BV99" s="130" t="s">
        <v>76</v>
      </c>
      <c r="BW99" s="130" t="s">
        <v>94</v>
      </c>
      <c r="BX99" s="130" t="s">
        <v>5</v>
      </c>
      <c r="CL99" s="130" t="s">
        <v>1</v>
      </c>
      <c r="CM99" s="130" t="s">
        <v>83</v>
      </c>
    </row>
    <row r="100" s="7" customFormat="1" ht="24.75" customHeight="1">
      <c r="A100" s="118" t="s">
        <v>78</v>
      </c>
      <c r="B100" s="119"/>
      <c r="C100" s="120"/>
      <c r="D100" s="121" t="s">
        <v>95</v>
      </c>
      <c r="E100" s="121"/>
      <c r="F100" s="121"/>
      <c r="G100" s="121"/>
      <c r="H100" s="121"/>
      <c r="I100" s="122"/>
      <c r="J100" s="121" t="s">
        <v>96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'6 - Elektroinstalace - sl...'!J30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81</v>
      </c>
      <c r="AR100" s="125"/>
      <c r="AS100" s="126">
        <v>0</v>
      </c>
      <c r="AT100" s="127">
        <f>ROUND(SUM(AV100:AW100),2)</f>
        <v>0</v>
      </c>
      <c r="AU100" s="128">
        <f>'6 - Elektroinstalace - sl...'!P118</f>
        <v>0</v>
      </c>
      <c r="AV100" s="127">
        <f>'6 - Elektroinstalace - sl...'!J33</f>
        <v>0</v>
      </c>
      <c r="AW100" s="127">
        <f>'6 - Elektroinstalace - sl...'!J34</f>
        <v>0</v>
      </c>
      <c r="AX100" s="127">
        <f>'6 - Elektroinstalace - sl...'!J35</f>
        <v>0</v>
      </c>
      <c r="AY100" s="127">
        <f>'6 - Elektroinstalace - sl...'!J36</f>
        <v>0</v>
      </c>
      <c r="AZ100" s="127">
        <f>'6 - Elektroinstalace - sl...'!F33</f>
        <v>0</v>
      </c>
      <c r="BA100" s="127">
        <f>'6 - Elektroinstalace - sl...'!F34</f>
        <v>0</v>
      </c>
      <c r="BB100" s="127">
        <f>'6 - Elektroinstalace - sl...'!F35</f>
        <v>0</v>
      </c>
      <c r="BC100" s="127">
        <f>'6 - Elektroinstalace - sl...'!F36</f>
        <v>0</v>
      </c>
      <c r="BD100" s="129">
        <f>'6 - Elektroinstalace - sl...'!F37</f>
        <v>0</v>
      </c>
      <c r="BE100" s="7"/>
      <c r="BT100" s="130" t="s">
        <v>79</v>
      </c>
      <c r="BV100" s="130" t="s">
        <v>76</v>
      </c>
      <c r="BW100" s="130" t="s">
        <v>97</v>
      </c>
      <c r="BX100" s="130" t="s">
        <v>5</v>
      </c>
      <c r="CL100" s="130" t="s">
        <v>1</v>
      </c>
      <c r="CM100" s="130" t="s">
        <v>83</v>
      </c>
    </row>
    <row r="101" s="7" customFormat="1" ht="16.5" customHeight="1">
      <c r="A101" s="118" t="s">
        <v>78</v>
      </c>
      <c r="B101" s="119"/>
      <c r="C101" s="120"/>
      <c r="D101" s="121" t="s">
        <v>98</v>
      </c>
      <c r="E101" s="121"/>
      <c r="F101" s="121"/>
      <c r="G101" s="121"/>
      <c r="H101" s="121"/>
      <c r="I101" s="122"/>
      <c r="J101" s="121" t="s">
        <v>99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'7 - Vedlejší a ostatní ná...'!J30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81</v>
      </c>
      <c r="AR101" s="125"/>
      <c r="AS101" s="131">
        <v>0</v>
      </c>
      <c r="AT101" s="132">
        <f>ROUND(SUM(AV101:AW101),2)</f>
        <v>0</v>
      </c>
      <c r="AU101" s="133">
        <f>'7 - Vedlejší a ostatní ná...'!P121</f>
        <v>0</v>
      </c>
      <c r="AV101" s="132">
        <f>'7 - Vedlejší a ostatní ná...'!J33</f>
        <v>0</v>
      </c>
      <c r="AW101" s="132">
        <f>'7 - Vedlejší a ostatní ná...'!J34</f>
        <v>0</v>
      </c>
      <c r="AX101" s="132">
        <f>'7 - Vedlejší a ostatní ná...'!J35</f>
        <v>0</v>
      </c>
      <c r="AY101" s="132">
        <f>'7 - Vedlejší a ostatní ná...'!J36</f>
        <v>0</v>
      </c>
      <c r="AZ101" s="132">
        <f>'7 - Vedlejší a ostatní ná...'!F33</f>
        <v>0</v>
      </c>
      <c r="BA101" s="132">
        <f>'7 - Vedlejší a ostatní ná...'!F34</f>
        <v>0</v>
      </c>
      <c r="BB101" s="132">
        <f>'7 - Vedlejší a ostatní ná...'!F35</f>
        <v>0</v>
      </c>
      <c r="BC101" s="132">
        <f>'7 - Vedlejší a ostatní ná...'!F36</f>
        <v>0</v>
      </c>
      <c r="BD101" s="134">
        <f>'7 - Vedlejší a ostatní ná...'!F37</f>
        <v>0</v>
      </c>
      <c r="BE101" s="7"/>
      <c r="BT101" s="130" t="s">
        <v>79</v>
      </c>
      <c r="BV101" s="130" t="s">
        <v>76</v>
      </c>
      <c r="BW101" s="130" t="s">
        <v>100</v>
      </c>
      <c r="BX101" s="130" t="s">
        <v>5</v>
      </c>
      <c r="CL101" s="130" t="s">
        <v>1</v>
      </c>
      <c r="CM101" s="130" t="s">
        <v>83</v>
      </c>
    </row>
    <row r="102" s="2" customFormat="1" ht="30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43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sheetProtection sheet="1" formatColumns="0" formatRows="0" objects="1" scenarios="1" spinCount="100000" saltValue="ketaQZdpA+DdB8PAQR5VYHu37dYM1KyidFaQLYluYV9n/tWEpKcSA9OtWsshG7remAMIQbj8qtrYB8EJVWXElg==" hashValue="TWFOB540aYYPAVZQ6DMLbm96U28EowXgBqHNS72yiK8JWvS019uolQIlg3AKFxSRqx8KTeiokur4SpvPI2D/AQ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Architektonicko-stave...'!C2" display="/"/>
    <hyperlink ref="A96" location="'2 - Ústřední topení'!C2" display="/"/>
    <hyperlink ref="A97" location="'3 - Zdravotechnika'!C2" display="/"/>
    <hyperlink ref="A98" location="'4 - Vzduchotechnika'!C2" display="/"/>
    <hyperlink ref="A99" location="'5 - Elektroinstalace - si...'!C2" display="/"/>
    <hyperlink ref="A100" location="'6 - Elektroinstalace - sl...'!C2" display="/"/>
    <hyperlink ref="A101" location="'7 - Vedlejší a ostatní n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ROUND(J137,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ROUND((SUM(BE137:BE650)),  2)</f>
        <v>0</v>
      </c>
      <c r="G33" s="37"/>
      <c r="H33" s="37"/>
      <c r="I33" s="154">
        <v>0.20999999999999999</v>
      </c>
      <c r="J33" s="153">
        <f>ROUND(((SUM(BE137:BE650))*I33),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ROUND((SUM(BF137:BF650)),  2)</f>
        <v>0</v>
      </c>
      <c r="G34" s="37"/>
      <c r="H34" s="37"/>
      <c r="I34" s="154">
        <v>0.12</v>
      </c>
      <c r="J34" s="153">
        <f>ROUND(((SUM(BF137:BF650))*I34),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ROUND((SUM(BG137:BG650)),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ROUND((SUM(BH137:BH650)),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ROUND((SUM(BI137:BI650)),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1 - Architektonicko-stavební část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J137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109</v>
      </c>
      <c r="E97" s="181"/>
      <c r="F97" s="181"/>
      <c r="G97" s="181"/>
      <c r="H97" s="181"/>
      <c r="I97" s="181"/>
      <c r="J97" s="182">
        <f>J138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110</v>
      </c>
      <c r="E98" s="187"/>
      <c r="F98" s="187"/>
      <c r="G98" s="187"/>
      <c r="H98" s="187"/>
      <c r="I98" s="187"/>
      <c r="J98" s="188">
        <f>J139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111</v>
      </c>
      <c r="E99" s="187"/>
      <c r="F99" s="187"/>
      <c r="G99" s="187"/>
      <c r="H99" s="187"/>
      <c r="I99" s="187"/>
      <c r="J99" s="188">
        <f>J149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112</v>
      </c>
      <c r="E100" s="187"/>
      <c r="F100" s="187"/>
      <c r="G100" s="187"/>
      <c r="H100" s="187"/>
      <c r="I100" s="187"/>
      <c r="J100" s="188">
        <f>J156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113</v>
      </c>
      <c r="E101" s="187"/>
      <c r="F101" s="187"/>
      <c r="G101" s="187"/>
      <c r="H101" s="187"/>
      <c r="I101" s="187"/>
      <c r="J101" s="188">
        <f>J188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114</v>
      </c>
      <c r="E102" s="187"/>
      <c r="F102" s="187"/>
      <c r="G102" s="187"/>
      <c r="H102" s="187"/>
      <c r="I102" s="187"/>
      <c r="J102" s="188">
        <f>J226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115</v>
      </c>
      <c r="E103" s="187"/>
      <c r="F103" s="187"/>
      <c r="G103" s="187"/>
      <c r="H103" s="187"/>
      <c r="I103" s="187"/>
      <c r="J103" s="188">
        <f>J242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116</v>
      </c>
      <c r="E104" s="181"/>
      <c r="F104" s="181"/>
      <c r="G104" s="181"/>
      <c r="H104" s="181"/>
      <c r="I104" s="181"/>
      <c r="J104" s="182">
        <f>J244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117</v>
      </c>
      <c r="E105" s="187"/>
      <c r="F105" s="187"/>
      <c r="G105" s="187"/>
      <c r="H105" s="187"/>
      <c r="I105" s="187"/>
      <c r="J105" s="188">
        <f>J245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118</v>
      </c>
      <c r="E106" s="187"/>
      <c r="F106" s="187"/>
      <c r="G106" s="187"/>
      <c r="H106" s="187"/>
      <c r="I106" s="187"/>
      <c r="J106" s="188">
        <f>J274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119</v>
      </c>
      <c r="E107" s="187"/>
      <c r="F107" s="187"/>
      <c r="G107" s="187"/>
      <c r="H107" s="187"/>
      <c r="I107" s="187"/>
      <c r="J107" s="188">
        <f>J315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120</v>
      </c>
      <c r="E108" s="187"/>
      <c r="F108" s="187"/>
      <c r="G108" s="187"/>
      <c r="H108" s="187"/>
      <c r="I108" s="187"/>
      <c r="J108" s="188">
        <f>J373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121</v>
      </c>
      <c r="E109" s="187"/>
      <c r="F109" s="187"/>
      <c r="G109" s="187"/>
      <c r="H109" s="187"/>
      <c r="I109" s="187"/>
      <c r="J109" s="188">
        <f>J405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122</v>
      </c>
      <c r="E110" s="187"/>
      <c r="F110" s="187"/>
      <c r="G110" s="187"/>
      <c r="H110" s="187"/>
      <c r="I110" s="187"/>
      <c r="J110" s="188">
        <f>J471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123</v>
      </c>
      <c r="E111" s="187"/>
      <c r="F111" s="187"/>
      <c r="G111" s="187"/>
      <c r="H111" s="187"/>
      <c r="I111" s="187"/>
      <c r="J111" s="188">
        <f>J550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124</v>
      </c>
      <c r="E112" s="187"/>
      <c r="F112" s="187"/>
      <c r="G112" s="187"/>
      <c r="H112" s="187"/>
      <c r="I112" s="187"/>
      <c r="J112" s="188">
        <f>J559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125</v>
      </c>
      <c r="E113" s="187"/>
      <c r="F113" s="187"/>
      <c r="G113" s="187"/>
      <c r="H113" s="187"/>
      <c r="I113" s="187"/>
      <c r="J113" s="188">
        <f>J584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126</v>
      </c>
      <c r="E114" s="187"/>
      <c r="F114" s="187"/>
      <c r="G114" s="187"/>
      <c r="H114" s="187"/>
      <c r="I114" s="187"/>
      <c r="J114" s="188">
        <f>J603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127</v>
      </c>
      <c r="E115" s="187"/>
      <c r="F115" s="187"/>
      <c r="G115" s="187"/>
      <c r="H115" s="187"/>
      <c r="I115" s="187"/>
      <c r="J115" s="188">
        <f>J630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128</v>
      </c>
      <c r="E116" s="187"/>
      <c r="F116" s="187"/>
      <c r="G116" s="187"/>
      <c r="H116" s="187"/>
      <c r="I116" s="187"/>
      <c r="J116" s="188">
        <f>J642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129</v>
      </c>
      <c r="E117" s="187"/>
      <c r="F117" s="187"/>
      <c r="G117" s="187"/>
      <c r="H117" s="187"/>
      <c r="I117" s="187"/>
      <c r="J117" s="188">
        <f>J647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130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173" t="str">
        <f>E7</f>
        <v>Podkrovní vestavba budovy č.p. 1 v Českém Brodě</v>
      </c>
      <c r="F127" s="31"/>
      <c r="G127" s="31"/>
      <c r="H127" s="31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102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E9</f>
        <v>1 - Architektonicko-stavební část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F12</f>
        <v>parc. č. st. 7 v Českém Brodě</v>
      </c>
      <c r="G131" s="39"/>
      <c r="H131" s="39"/>
      <c r="I131" s="31" t="s">
        <v>22</v>
      </c>
      <c r="J131" s="78" t="str">
        <f>IF(J12="","",J12)</f>
        <v>30. 8. 2023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9"/>
      <c r="E133" s="39"/>
      <c r="F133" s="26" t="str">
        <f>E15</f>
        <v xml:space="preserve"> </v>
      </c>
      <c r="G133" s="39"/>
      <c r="H133" s="39"/>
      <c r="I133" s="31" t="s">
        <v>30</v>
      </c>
      <c r="J133" s="35" t="str">
        <f>E21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28</v>
      </c>
      <c r="D134" s="39"/>
      <c r="E134" s="39"/>
      <c r="F134" s="26" t="str">
        <f>IF(E18="","",E18)</f>
        <v>Vyplň údaj</v>
      </c>
      <c r="G134" s="39"/>
      <c r="H134" s="39"/>
      <c r="I134" s="31" t="s">
        <v>32</v>
      </c>
      <c r="J134" s="35" t="str">
        <f>E24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0"/>
      <c r="B136" s="191"/>
      <c r="C136" s="192" t="s">
        <v>131</v>
      </c>
      <c r="D136" s="193" t="s">
        <v>59</v>
      </c>
      <c r="E136" s="193" t="s">
        <v>55</v>
      </c>
      <c r="F136" s="193" t="s">
        <v>56</v>
      </c>
      <c r="G136" s="193" t="s">
        <v>132</v>
      </c>
      <c r="H136" s="193" t="s">
        <v>133</v>
      </c>
      <c r="I136" s="193" t="s">
        <v>134</v>
      </c>
      <c r="J136" s="194" t="s">
        <v>106</v>
      </c>
      <c r="K136" s="195" t="s">
        <v>135</v>
      </c>
      <c r="L136" s="196"/>
      <c r="M136" s="99" t="s">
        <v>1</v>
      </c>
      <c r="N136" s="100" t="s">
        <v>38</v>
      </c>
      <c r="O136" s="100" t="s">
        <v>136</v>
      </c>
      <c r="P136" s="100" t="s">
        <v>137</v>
      </c>
      <c r="Q136" s="100" t="s">
        <v>138</v>
      </c>
      <c r="R136" s="100" t="s">
        <v>139</v>
      </c>
      <c r="S136" s="100" t="s">
        <v>140</v>
      </c>
      <c r="T136" s="101" t="s">
        <v>141</v>
      </c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</row>
    <row r="137" s="2" customFormat="1" ht="22.8" customHeight="1">
      <c r="A137" s="37"/>
      <c r="B137" s="38"/>
      <c r="C137" s="106" t="s">
        <v>142</v>
      </c>
      <c r="D137" s="39"/>
      <c r="E137" s="39"/>
      <c r="F137" s="39"/>
      <c r="G137" s="39"/>
      <c r="H137" s="39"/>
      <c r="I137" s="39"/>
      <c r="J137" s="197">
        <f>BK137</f>
        <v>0</v>
      </c>
      <c r="K137" s="39"/>
      <c r="L137" s="43"/>
      <c r="M137" s="102"/>
      <c r="N137" s="198"/>
      <c r="O137" s="103"/>
      <c r="P137" s="199">
        <f>P138+P244</f>
        <v>0</v>
      </c>
      <c r="Q137" s="103"/>
      <c r="R137" s="199">
        <f>R138+R244</f>
        <v>322.01714526000001</v>
      </c>
      <c r="S137" s="103"/>
      <c r="T137" s="200">
        <f>T138+T244</f>
        <v>80.223141999999996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73</v>
      </c>
      <c r="AU137" s="16" t="s">
        <v>108</v>
      </c>
      <c r="BK137" s="201">
        <f>BK138+BK244</f>
        <v>0</v>
      </c>
    </row>
    <row r="138" s="12" customFormat="1" ht="25.92" customHeight="1">
      <c r="A138" s="12"/>
      <c r="B138" s="202"/>
      <c r="C138" s="203"/>
      <c r="D138" s="204" t="s">
        <v>73</v>
      </c>
      <c r="E138" s="205" t="s">
        <v>143</v>
      </c>
      <c r="F138" s="205" t="s">
        <v>144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P139+P149+P156+P188+P226+P242</f>
        <v>0</v>
      </c>
      <c r="Q138" s="210"/>
      <c r="R138" s="211">
        <f>R139+R149+R156+R188+R226+R242</f>
        <v>199.22618964000003</v>
      </c>
      <c r="S138" s="210"/>
      <c r="T138" s="212">
        <f>T139+T149+T156+T188+T226+T242</f>
        <v>35.612164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79</v>
      </c>
      <c r="AT138" s="214" t="s">
        <v>73</v>
      </c>
      <c r="AU138" s="214" t="s">
        <v>74</v>
      </c>
      <c r="AY138" s="213" t="s">
        <v>145</v>
      </c>
      <c r="BK138" s="215">
        <f>BK139+BK149+BK156+BK188+BK226+BK242</f>
        <v>0</v>
      </c>
    </row>
    <row r="139" s="12" customFormat="1" ht="22.8" customHeight="1">
      <c r="A139" s="12"/>
      <c r="B139" s="202"/>
      <c r="C139" s="203"/>
      <c r="D139" s="204" t="s">
        <v>73</v>
      </c>
      <c r="E139" s="216" t="s">
        <v>86</v>
      </c>
      <c r="F139" s="216" t="s">
        <v>146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SUM(P140:P148)</f>
        <v>0</v>
      </c>
      <c r="Q139" s="210"/>
      <c r="R139" s="211">
        <f>SUM(R140:R148)</f>
        <v>26.873950000000001</v>
      </c>
      <c r="S139" s="210"/>
      <c r="T139" s="212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79</v>
      </c>
      <c r="AT139" s="214" t="s">
        <v>73</v>
      </c>
      <c r="AU139" s="214" t="s">
        <v>79</v>
      </c>
      <c r="AY139" s="213" t="s">
        <v>145</v>
      </c>
      <c r="BK139" s="215">
        <f>SUM(BK140:BK148)</f>
        <v>0</v>
      </c>
    </row>
    <row r="140" s="2" customFormat="1" ht="24.15" customHeight="1">
      <c r="A140" s="37"/>
      <c r="B140" s="38"/>
      <c r="C140" s="218" t="s">
        <v>79</v>
      </c>
      <c r="D140" s="218" t="s">
        <v>147</v>
      </c>
      <c r="E140" s="219" t="s">
        <v>148</v>
      </c>
      <c r="F140" s="220" t="s">
        <v>149</v>
      </c>
      <c r="G140" s="221" t="s">
        <v>150</v>
      </c>
      <c r="H140" s="222">
        <v>1.038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39</v>
      </c>
      <c r="O140" s="90"/>
      <c r="P140" s="228">
        <f>O140*H140</f>
        <v>0</v>
      </c>
      <c r="Q140" s="228">
        <v>1.0900000000000001</v>
      </c>
      <c r="R140" s="228">
        <f>Q140*H140</f>
        <v>1.1314200000000001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89</v>
      </c>
      <c r="AT140" s="230" t="s">
        <v>147</v>
      </c>
      <c r="AU140" s="230" t="s">
        <v>83</v>
      </c>
      <c r="AY140" s="16" t="s">
        <v>145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79</v>
      </c>
      <c r="BK140" s="231">
        <f>ROUND(I140*H140,2)</f>
        <v>0</v>
      </c>
      <c r="BL140" s="16" t="s">
        <v>89</v>
      </c>
      <c r="BM140" s="230" t="s">
        <v>151</v>
      </c>
    </row>
    <row r="141" s="2" customFormat="1">
      <c r="A141" s="37"/>
      <c r="B141" s="38"/>
      <c r="C141" s="39"/>
      <c r="D141" s="232" t="s">
        <v>152</v>
      </c>
      <c r="E141" s="39"/>
      <c r="F141" s="233" t="s">
        <v>153</v>
      </c>
      <c r="G141" s="39"/>
      <c r="H141" s="39"/>
      <c r="I141" s="234"/>
      <c r="J141" s="39"/>
      <c r="K141" s="39"/>
      <c r="L141" s="43"/>
      <c r="M141" s="235"/>
      <c r="N141" s="23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152</v>
      </c>
      <c r="AU141" s="16" t="s">
        <v>83</v>
      </c>
    </row>
    <row r="142" s="13" customFormat="1">
      <c r="A142" s="13"/>
      <c r="B142" s="237"/>
      <c r="C142" s="238"/>
      <c r="D142" s="232" t="s">
        <v>154</v>
      </c>
      <c r="E142" s="239" t="s">
        <v>1</v>
      </c>
      <c r="F142" s="240" t="s">
        <v>155</v>
      </c>
      <c r="G142" s="238"/>
      <c r="H142" s="241">
        <v>1038.1279999999999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154</v>
      </c>
      <c r="AU142" s="247" t="s">
        <v>83</v>
      </c>
      <c r="AV142" s="13" t="s">
        <v>83</v>
      </c>
      <c r="AW142" s="13" t="s">
        <v>31</v>
      </c>
      <c r="AX142" s="13" t="s">
        <v>74</v>
      </c>
      <c r="AY142" s="247" t="s">
        <v>145</v>
      </c>
    </row>
    <row r="143" s="13" customFormat="1">
      <c r="A143" s="13"/>
      <c r="B143" s="237"/>
      <c r="C143" s="238"/>
      <c r="D143" s="232" t="s">
        <v>154</v>
      </c>
      <c r="E143" s="238"/>
      <c r="F143" s="240" t="s">
        <v>156</v>
      </c>
      <c r="G143" s="238"/>
      <c r="H143" s="241">
        <v>1.038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154</v>
      </c>
      <c r="AU143" s="247" t="s">
        <v>83</v>
      </c>
      <c r="AV143" s="13" t="s">
        <v>83</v>
      </c>
      <c r="AW143" s="13" t="s">
        <v>4</v>
      </c>
      <c r="AX143" s="13" t="s">
        <v>79</v>
      </c>
      <c r="AY143" s="247" t="s">
        <v>145</v>
      </c>
    </row>
    <row r="144" s="2" customFormat="1" ht="24.15" customHeight="1">
      <c r="A144" s="37"/>
      <c r="B144" s="38"/>
      <c r="C144" s="218" t="s">
        <v>83</v>
      </c>
      <c r="D144" s="218" t="s">
        <v>147</v>
      </c>
      <c r="E144" s="219" t="s">
        <v>157</v>
      </c>
      <c r="F144" s="220" t="s">
        <v>158</v>
      </c>
      <c r="G144" s="221" t="s">
        <v>150</v>
      </c>
      <c r="H144" s="222">
        <v>23.617000000000001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39</v>
      </c>
      <c r="O144" s="90"/>
      <c r="P144" s="228">
        <f>O144*H144</f>
        <v>0</v>
      </c>
      <c r="Q144" s="228">
        <v>1.0900000000000001</v>
      </c>
      <c r="R144" s="228">
        <f>Q144*H144</f>
        <v>25.742530000000002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89</v>
      </c>
      <c r="AT144" s="230" t="s">
        <v>147</v>
      </c>
      <c r="AU144" s="230" t="s">
        <v>83</v>
      </c>
      <c r="AY144" s="16" t="s">
        <v>145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79</v>
      </c>
      <c r="BK144" s="231">
        <f>ROUND(I144*H144,2)</f>
        <v>0</v>
      </c>
      <c r="BL144" s="16" t="s">
        <v>89</v>
      </c>
      <c r="BM144" s="230" t="s">
        <v>159</v>
      </c>
    </row>
    <row r="145" s="2" customFormat="1">
      <c r="A145" s="37"/>
      <c r="B145" s="38"/>
      <c r="C145" s="39"/>
      <c r="D145" s="232" t="s">
        <v>152</v>
      </c>
      <c r="E145" s="39"/>
      <c r="F145" s="233" t="s">
        <v>153</v>
      </c>
      <c r="G145" s="39"/>
      <c r="H145" s="39"/>
      <c r="I145" s="234"/>
      <c r="J145" s="39"/>
      <c r="K145" s="39"/>
      <c r="L145" s="43"/>
      <c r="M145" s="235"/>
      <c r="N145" s="236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152</v>
      </c>
      <c r="AU145" s="16" t="s">
        <v>83</v>
      </c>
    </row>
    <row r="146" s="13" customFormat="1">
      <c r="A146" s="13"/>
      <c r="B146" s="237"/>
      <c r="C146" s="238"/>
      <c r="D146" s="232" t="s">
        <v>154</v>
      </c>
      <c r="E146" s="239" t="s">
        <v>1</v>
      </c>
      <c r="F146" s="240" t="s">
        <v>160</v>
      </c>
      <c r="G146" s="238"/>
      <c r="H146" s="241">
        <v>11375.432000000001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154</v>
      </c>
      <c r="AU146" s="247" t="s">
        <v>83</v>
      </c>
      <c r="AV146" s="13" t="s">
        <v>83</v>
      </c>
      <c r="AW146" s="13" t="s">
        <v>31</v>
      </c>
      <c r="AX146" s="13" t="s">
        <v>74</v>
      </c>
      <c r="AY146" s="247" t="s">
        <v>145</v>
      </c>
    </row>
    <row r="147" s="13" customFormat="1">
      <c r="A147" s="13"/>
      <c r="B147" s="237"/>
      <c r="C147" s="238"/>
      <c r="D147" s="232" t="s">
        <v>154</v>
      </c>
      <c r="E147" s="239" t="s">
        <v>1</v>
      </c>
      <c r="F147" s="240" t="s">
        <v>161</v>
      </c>
      <c r="G147" s="238"/>
      <c r="H147" s="241">
        <v>12241.611999999999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154</v>
      </c>
      <c r="AU147" s="247" t="s">
        <v>83</v>
      </c>
      <c r="AV147" s="13" t="s">
        <v>83</v>
      </c>
      <c r="AW147" s="13" t="s">
        <v>31</v>
      </c>
      <c r="AX147" s="13" t="s">
        <v>74</v>
      </c>
      <c r="AY147" s="247" t="s">
        <v>145</v>
      </c>
    </row>
    <row r="148" s="13" customFormat="1">
      <c r="A148" s="13"/>
      <c r="B148" s="237"/>
      <c r="C148" s="238"/>
      <c r="D148" s="232" t="s">
        <v>154</v>
      </c>
      <c r="E148" s="238"/>
      <c r="F148" s="240" t="s">
        <v>162</v>
      </c>
      <c r="G148" s="238"/>
      <c r="H148" s="241">
        <v>23.617000000000001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154</v>
      </c>
      <c r="AU148" s="247" t="s">
        <v>83</v>
      </c>
      <c r="AV148" s="13" t="s">
        <v>83</v>
      </c>
      <c r="AW148" s="13" t="s">
        <v>4</v>
      </c>
      <c r="AX148" s="13" t="s">
        <v>79</v>
      </c>
      <c r="AY148" s="247" t="s">
        <v>145</v>
      </c>
    </row>
    <row r="149" s="12" customFormat="1" ht="22.8" customHeight="1">
      <c r="A149" s="12"/>
      <c r="B149" s="202"/>
      <c r="C149" s="203"/>
      <c r="D149" s="204" t="s">
        <v>73</v>
      </c>
      <c r="E149" s="216" t="s">
        <v>89</v>
      </c>
      <c r="F149" s="216" t="s">
        <v>163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SUM(P150:P155)</f>
        <v>0</v>
      </c>
      <c r="Q149" s="210"/>
      <c r="R149" s="211">
        <f>SUM(R150:R155)</f>
        <v>20.242260960000003</v>
      </c>
      <c r="S149" s="210"/>
      <c r="T149" s="212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79</v>
      </c>
      <c r="AT149" s="214" t="s">
        <v>73</v>
      </c>
      <c r="AU149" s="214" t="s">
        <v>79</v>
      </c>
      <c r="AY149" s="213" t="s">
        <v>145</v>
      </c>
      <c r="BK149" s="215">
        <f>SUM(BK150:BK155)</f>
        <v>0</v>
      </c>
    </row>
    <row r="150" s="2" customFormat="1" ht="37.8" customHeight="1">
      <c r="A150" s="37"/>
      <c r="B150" s="38"/>
      <c r="C150" s="218" t="s">
        <v>86</v>
      </c>
      <c r="D150" s="218" t="s">
        <v>147</v>
      </c>
      <c r="E150" s="219" t="s">
        <v>164</v>
      </c>
      <c r="F150" s="220" t="s">
        <v>165</v>
      </c>
      <c r="G150" s="221" t="s">
        <v>166</v>
      </c>
      <c r="H150" s="222">
        <v>434.608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39</v>
      </c>
      <c r="O150" s="90"/>
      <c r="P150" s="228">
        <f>O150*H150</f>
        <v>0</v>
      </c>
      <c r="Q150" s="228">
        <v>0.0073699999999999998</v>
      </c>
      <c r="R150" s="228">
        <f>Q150*H150</f>
        <v>3.2030609599999997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89</v>
      </c>
      <c r="AT150" s="230" t="s">
        <v>147</v>
      </c>
      <c r="AU150" s="230" t="s">
        <v>83</v>
      </c>
      <c r="AY150" s="16" t="s">
        <v>145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79</v>
      </c>
      <c r="BK150" s="231">
        <f>ROUND(I150*H150,2)</f>
        <v>0</v>
      </c>
      <c r="BL150" s="16" t="s">
        <v>89</v>
      </c>
      <c r="BM150" s="230" t="s">
        <v>167</v>
      </c>
    </row>
    <row r="151" s="13" customFormat="1">
      <c r="A151" s="13"/>
      <c r="B151" s="237"/>
      <c r="C151" s="238"/>
      <c r="D151" s="232" t="s">
        <v>154</v>
      </c>
      <c r="E151" s="239" t="s">
        <v>1</v>
      </c>
      <c r="F151" s="240" t="s">
        <v>168</v>
      </c>
      <c r="G151" s="238"/>
      <c r="H151" s="241">
        <v>434.608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154</v>
      </c>
      <c r="AU151" s="247" t="s">
        <v>83</v>
      </c>
      <c r="AV151" s="13" t="s">
        <v>83</v>
      </c>
      <c r="AW151" s="13" t="s">
        <v>31</v>
      </c>
      <c r="AX151" s="13" t="s">
        <v>79</v>
      </c>
      <c r="AY151" s="247" t="s">
        <v>145</v>
      </c>
    </row>
    <row r="152" s="2" customFormat="1" ht="24.15" customHeight="1">
      <c r="A152" s="37"/>
      <c r="B152" s="38"/>
      <c r="C152" s="218" t="s">
        <v>89</v>
      </c>
      <c r="D152" s="218" t="s">
        <v>147</v>
      </c>
      <c r="E152" s="219" t="s">
        <v>169</v>
      </c>
      <c r="F152" s="220" t="s">
        <v>170</v>
      </c>
      <c r="G152" s="221" t="s">
        <v>171</v>
      </c>
      <c r="H152" s="222">
        <v>20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39</v>
      </c>
      <c r="O152" s="90"/>
      <c r="P152" s="228">
        <f>O152*H152</f>
        <v>0</v>
      </c>
      <c r="Q152" s="228">
        <v>0.058999999999999997</v>
      </c>
      <c r="R152" s="228">
        <f>Q152*H152</f>
        <v>1.1799999999999999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89</v>
      </c>
      <c r="AT152" s="230" t="s">
        <v>147</v>
      </c>
      <c r="AU152" s="230" t="s">
        <v>83</v>
      </c>
      <c r="AY152" s="16" t="s">
        <v>145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79</v>
      </c>
      <c r="BK152" s="231">
        <f>ROUND(I152*H152,2)</f>
        <v>0</v>
      </c>
      <c r="BL152" s="16" t="s">
        <v>89</v>
      </c>
      <c r="BM152" s="230" t="s">
        <v>172</v>
      </c>
    </row>
    <row r="153" s="13" customFormat="1">
      <c r="A153" s="13"/>
      <c r="B153" s="237"/>
      <c r="C153" s="238"/>
      <c r="D153" s="232" t="s">
        <v>154</v>
      </c>
      <c r="E153" s="239" t="s">
        <v>1</v>
      </c>
      <c r="F153" s="240" t="s">
        <v>173</v>
      </c>
      <c r="G153" s="238"/>
      <c r="H153" s="241">
        <v>20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154</v>
      </c>
      <c r="AU153" s="247" t="s">
        <v>83</v>
      </c>
      <c r="AV153" s="13" t="s">
        <v>83</v>
      </c>
      <c r="AW153" s="13" t="s">
        <v>31</v>
      </c>
      <c r="AX153" s="13" t="s">
        <v>74</v>
      </c>
      <c r="AY153" s="247" t="s">
        <v>145</v>
      </c>
    </row>
    <row r="154" s="2" customFormat="1" ht="21.75" customHeight="1">
      <c r="A154" s="37"/>
      <c r="B154" s="38"/>
      <c r="C154" s="218" t="s">
        <v>92</v>
      </c>
      <c r="D154" s="218" t="s">
        <v>147</v>
      </c>
      <c r="E154" s="219" t="s">
        <v>174</v>
      </c>
      <c r="F154" s="220" t="s">
        <v>175</v>
      </c>
      <c r="G154" s="221" t="s">
        <v>171</v>
      </c>
      <c r="H154" s="222">
        <v>112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39</v>
      </c>
      <c r="O154" s="90"/>
      <c r="P154" s="228">
        <f>O154*H154</f>
        <v>0</v>
      </c>
      <c r="Q154" s="228">
        <v>0.1416</v>
      </c>
      <c r="R154" s="228">
        <f>Q154*H154</f>
        <v>15.859200000000001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89</v>
      </c>
      <c r="AT154" s="230" t="s">
        <v>147</v>
      </c>
      <c r="AU154" s="230" t="s">
        <v>83</v>
      </c>
      <c r="AY154" s="16" t="s">
        <v>145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79</v>
      </c>
      <c r="BK154" s="231">
        <f>ROUND(I154*H154,2)</f>
        <v>0</v>
      </c>
      <c r="BL154" s="16" t="s">
        <v>89</v>
      </c>
      <c r="BM154" s="230" t="s">
        <v>176</v>
      </c>
    </row>
    <row r="155" s="13" customFormat="1">
      <c r="A155" s="13"/>
      <c r="B155" s="237"/>
      <c r="C155" s="238"/>
      <c r="D155" s="232" t="s">
        <v>154</v>
      </c>
      <c r="E155" s="239" t="s">
        <v>1</v>
      </c>
      <c r="F155" s="240" t="s">
        <v>177</v>
      </c>
      <c r="G155" s="238"/>
      <c r="H155" s="241">
        <v>112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154</v>
      </c>
      <c r="AU155" s="247" t="s">
        <v>83</v>
      </c>
      <c r="AV155" s="13" t="s">
        <v>83</v>
      </c>
      <c r="AW155" s="13" t="s">
        <v>31</v>
      </c>
      <c r="AX155" s="13" t="s">
        <v>74</v>
      </c>
      <c r="AY155" s="247" t="s">
        <v>145</v>
      </c>
    </row>
    <row r="156" s="12" customFormat="1" ht="22.8" customHeight="1">
      <c r="A156" s="12"/>
      <c r="B156" s="202"/>
      <c r="C156" s="203"/>
      <c r="D156" s="204" t="s">
        <v>73</v>
      </c>
      <c r="E156" s="216" t="s">
        <v>95</v>
      </c>
      <c r="F156" s="216" t="s">
        <v>178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SUM(P157:P187)</f>
        <v>0</v>
      </c>
      <c r="Q156" s="210"/>
      <c r="R156" s="211">
        <f>SUM(R157:R187)</f>
        <v>151.82522778000001</v>
      </c>
      <c r="S156" s="210"/>
      <c r="T156" s="212">
        <f>SUM(T157:T187)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79</v>
      </c>
      <c r="AT156" s="214" t="s">
        <v>73</v>
      </c>
      <c r="AU156" s="214" t="s">
        <v>79</v>
      </c>
      <c r="AY156" s="213" t="s">
        <v>145</v>
      </c>
      <c r="BK156" s="215">
        <f>SUM(BK157:BK187)</f>
        <v>0</v>
      </c>
    </row>
    <row r="157" s="2" customFormat="1" ht="44.25" customHeight="1">
      <c r="A157" s="37"/>
      <c r="B157" s="38"/>
      <c r="C157" s="218" t="s">
        <v>95</v>
      </c>
      <c r="D157" s="218" t="s">
        <v>147</v>
      </c>
      <c r="E157" s="219" t="s">
        <v>179</v>
      </c>
      <c r="F157" s="220" t="s">
        <v>180</v>
      </c>
      <c r="G157" s="221" t="s">
        <v>166</v>
      </c>
      <c r="H157" s="222">
        <v>106.282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39</v>
      </c>
      <c r="O157" s="90"/>
      <c r="P157" s="228">
        <f>O157*H157</f>
        <v>0</v>
      </c>
      <c r="Q157" s="228">
        <v>0.0039100000000000003</v>
      </c>
      <c r="R157" s="228">
        <f>Q157*H157</f>
        <v>0.41556261999999999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89</v>
      </c>
      <c r="AT157" s="230" t="s">
        <v>147</v>
      </c>
      <c r="AU157" s="230" t="s">
        <v>83</v>
      </c>
      <c r="AY157" s="16" t="s">
        <v>145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79</v>
      </c>
      <c r="BK157" s="231">
        <f>ROUND(I157*H157,2)</f>
        <v>0</v>
      </c>
      <c r="BL157" s="16" t="s">
        <v>89</v>
      </c>
      <c r="BM157" s="230" t="s">
        <v>181</v>
      </c>
    </row>
    <row r="158" s="13" customFormat="1">
      <c r="A158" s="13"/>
      <c r="B158" s="237"/>
      <c r="C158" s="238"/>
      <c r="D158" s="232" t="s">
        <v>154</v>
      </c>
      <c r="E158" s="239" t="s">
        <v>1</v>
      </c>
      <c r="F158" s="240" t="s">
        <v>182</v>
      </c>
      <c r="G158" s="238"/>
      <c r="H158" s="241">
        <v>21.43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154</v>
      </c>
      <c r="AU158" s="247" t="s">
        <v>83</v>
      </c>
      <c r="AV158" s="13" t="s">
        <v>83</v>
      </c>
      <c r="AW158" s="13" t="s">
        <v>31</v>
      </c>
      <c r="AX158" s="13" t="s">
        <v>74</v>
      </c>
      <c r="AY158" s="247" t="s">
        <v>145</v>
      </c>
    </row>
    <row r="159" s="13" customFormat="1">
      <c r="A159" s="13"/>
      <c r="B159" s="237"/>
      <c r="C159" s="238"/>
      <c r="D159" s="232" t="s">
        <v>154</v>
      </c>
      <c r="E159" s="239" t="s">
        <v>1</v>
      </c>
      <c r="F159" s="240" t="s">
        <v>183</v>
      </c>
      <c r="G159" s="238"/>
      <c r="H159" s="241">
        <v>18.888000000000002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154</v>
      </c>
      <c r="AU159" s="247" t="s">
        <v>83</v>
      </c>
      <c r="AV159" s="13" t="s">
        <v>83</v>
      </c>
      <c r="AW159" s="13" t="s">
        <v>31</v>
      </c>
      <c r="AX159" s="13" t="s">
        <v>74</v>
      </c>
      <c r="AY159" s="247" t="s">
        <v>145</v>
      </c>
    </row>
    <row r="160" s="13" customFormat="1">
      <c r="A160" s="13"/>
      <c r="B160" s="237"/>
      <c r="C160" s="238"/>
      <c r="D160" s="232" t="s">
        <v>154</v>
      </c>
      <c r="E160" s="239" t="s">
        <v>1</v>
      </c>
      <c r="F160" s="240" t="s">
        <v>184</v>
      </c>
      <c r="G160" s="238"/>
      <c r="H160" s="241">
        <v>10.560000000000001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154</v>
      </c>
      <c r="AU160" s="247" t="s">
        <v>83</v>
      </c>
      <c r="AV160" s="13" t="s">
        <v>83</v>
      </c>
      <c r="AW160" s="13" t="s">
        <v>31</v>
      </c>
      <c r="AX160" s="13" t="s">
        <v>74</v>
      </c>
      <c r="AY160" s="247" t="s">
        <v>145</v>
      </c>
    </row>
    <row r="161" s="13" customFormat="1">
      <c r="A161" s="13"/>
      <c r="B161" s="237"/>
      <c r="C161" s="238"/>
      <c r="D161" s="232" t="s">
        <v>154</v>
      </c>
      <c r="E161" s="239" t="s">
        <v>1</v>
      </c>
      <c r="F161" s="240" t="s">
        <v>185</v>
      </c>
      <c r="G161" s="238"/>
      <c r="H161" s="241">
        <v>14.57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154</v>
      </c>
      <c r="AU161" s="247" t="s">
        <v>83</v>
      </c>
      <c r="AV161" s="13" t="s">
        <v>83</v>
      </c>
      <c r="AW161" s="13" t="s">
        <v>31</v>
      </c>
      <c r="AX161" s="13" t="s">
        <v>74</v>
      </c>
      <c r="AY161" s="247" t="s">
        <v>145</v>
      </c>
    </row>
    <row r="162" s="13" customFormat="1">
      <c r="A162" s="13"/>
      <c r="B162" s="237"/>
      <c r="C162" s="238"/>
      <c r="D162" s="232" t="s">
        <v>154</v>
      </c>
      <c r="E162" s="239" t="s">
        <v>1</v>
      </c>
      <c r="F162" s="240" t="s">
        <v>186</v>
      </c>
      <c r="G162" s="238"/>
      <c r="H162" s="241">
        <v>30.533999999999999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154</v>
      </c>
      <c r="AU162" s="247" t="s">
        <v>83</v>
      </c>
      <c r="AV162" s="13" t="s">
        <v>83</v>
      </c>
      <c r="AW162" s="13" t="s">
        <v>31</v>
      </c>
      <c r="AX162" s="13" t="s">
        <v>74</v>
      </c>
      <c r="AY162" s="247" t="s">
        <v>145</v>
      </c>
    </row>
    <row r="163" s="13" customFormat="1">
      <c r="A163" s="13"/>
      <c r="B163" s="237"/>
      <c r="C163" s="238"/>
      <c r="D163" s="232" t="s">
        <v>154</v>
      </c>
      <c r="E163" s="239" t="s">
        <v>1</v>
      </c>
      <c r="F163" s="240" t="s">
        <v>187</v>
      </c>
      <c r="G163" s="238"/>
      <c r="H163" s="241">
        <v>10.300000000000001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154</v>
      </c>
      <c r="AU163" s="247" t="s">
        <v>83</v>
      </c>
      <c r="AV163" s="13" t="s">
        <v>83</v>
      </c>
      <c r="AW163" s="13" t="s">
        <v>31</v>
      </c>
      <c r="AX163" s="13" t="s">
        <v>74</v>
      </c>
      <c r="AY163" s="247" t="s">
        <v>145</v>
      </c>
    </row>
    <row r="164" s="2" customFormat="1" ht="24.15" customHeight="1">
      <c r="A164" s="37"/>
      <c r="B164" s="38"/>
      <c r="C164" s="218" t="s">
        <v>98</v>
      </c>
      <c r="D164" s="218" t="s">
        <v>147</v>
      </c>
      <c r="E164" s="219" t="s">
        <v>188</v>
      </c>
      <c r="F164" s="220" t="s">
        <v>189</v>
      </c>
      <c r="G164" s="221" t="s">
        <v>171</v>
      </c>
      <c r="H164" s="222">
        <v>20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39</v>
      </c>
      <c r="O164" s="90"/>
      <c r="P164" s="228">
        <f>O164*H164</f>
        <v>0</v>
      </c>
      <c r="Q164" s="228">
        <v>0.040599999999999997</v>
      </c>
      <c r="R164" s="228">
        <f>Q164*H164</f>
        <v>0.81199999999999994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89</v>
      </c>
      <c r="AT164" s="230" t="s">
        <v>147</v>
      </c>
      <c r="AU164" s="230" t="s">
        <v>83</v>
      </c>
      <c r="AY164" s="16" t="s">
        <v>145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79</v>
      </c>
      <c r="BK164" s="231">
        <f>ROUND(I164*H164,2)</f>
        <v>0</v>
      </c>
      <c r="BL164" s="16" t="s">
        <v>89</v>
      </c>
      <c r="BM164" s="230" t="s">
        <v>190</v>
      </c>
    </row>
    <row r="165" s="2" customFormat="1" ht="24.15" customHeight="1">
      <c r="A165" s="37"/>
      <c r="B165" s="38"/>
      <c r="C165" s="218" t="s">
        <v>191</v>
      </c>
      <c r="D165" s="218" t="s">
        <v>147</v>
      </c>
      <c r="E165" s="219" t="s">
        <v>192</v>
      </c>
      <c r="F165" s="220" t="s">
        <v>193</v>
      </c>
      <c r="G165" s="221" t="s">
        <v>171</v>
      </c>
      <c r="H165" s="222">
        <v>15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39</v>
      </c>
      <c r="O165" s="90"/>
      <c r="P165" s="228">
        <f>O165*H165</f>
        <v>0</v>
      </c>
      <c r="Q165" s="228">
        <v>0.15409999999999999</v>
      </c>
      <c r="R165" s="228">
        <f>Q165*H165</f>
        <v>2.3114999999999997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89</v>
      </c>
      <c r="AT165" s="230" t="s">
        <v>147</v>
      </c>
      <c r="AU165" s="230" t="s">
        <v>83</v>
      </c>
      <c r="AY165" s="16" t="s">
        <v>145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79</v>
      </c>
      <c r="BK165" s="231">
        <f>ROUND(I165*H165,2)</f>
        <v>0</v>
      </c>
      <c r="BL165" s="16" t="s">
        <v>89</v>
      </c>
      <c r="BM165" s="230" t="s">
        <v>194</v>
      </c>
    </row>
    <row r="166" s="2" customFormat="1" ht="24.15" customHeight="1">
      <c r="A166" s="37"/>
      <c r="B166" s="38"/>
      <c r="C166" s="218" t="s">
        <v>195</v>
      </c>
      <c r="D166" s="218" t="s">
        <v>147</v>
      </c>
      <c r="E166" s="219" t="s">
        <v>196</v>
      </c>
      <c r="F166" s="220" t="s">
        <v>197</v>
      </c>
      <c r="G166" s="221" t="s">
        <v>166</v>
      </c>
      <c r="H166" s="222">
        <v>98.150000000000006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39</v>
      </c>
      <c r="O166" s="90"/>
      <c r="P166" s="228">
        <f>O166*H166</f>
        <v>0</v>
      </c>
      <c r="Q166" s="228">
        <v>0.018380000000000001</v>
      </c>
      <c r="R166" s="228">
        <f>Q166*H166</f>
        <v>1.8039970000000001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89</v>
      </c>
      <c r="AT166" s="230" t="s">
        <v>147</v>
      </c>
      <c r="AU166" s="230" t="s">
        <v>83</v>
      </c>
      <c r="AY166" s="16" t="s">
        <v>145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79</v>
      </c>
      <c r="BK166" s="231">
        <f>ROUND(I166*H166,2)</f>
        <v>0</v>
      </c>
      <c r="BL166" s="16" t="s">
        <v>89</v>
      </c>
      <c r="BM166" s="230" t="s">
        <v>198</v>
      </c>
    </row>
    <row r="167" s="14" customFormat="1">
      <c r="A167" s="14"/>
      <c r="B167" s="248"/>
      <c r="C167" s="249"/>
      <c r="D167" s="232" t="s">
        <v>154</v>
      </c>
      <c r="E167" s="250" t="s">
        <v>1</v>
      </c>
      <c r="F167" s="251" t="s">
        <v>199</v>
      </c>
      <c r="G167" s="249"/>
      <c r="H167" s="250" t="s">
        <v>1</v>
      </c>
      <c r="I167" s="252"/>
      <c r="J167" s="249"/>
      <c r="K167" s="249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154</v>
      </c>
      <c r="AU167" s="257" t="s">
        <v>83</v>
      </c>
      <c r="AV167" s="14" t="s">
        <v>79</v>
      </c>
      <c r="AW167" s="14" t="s">
        <v>31</v>
      </c>
      <c r="AX167" s="14" t="s">
        <v>74</v>
      </c>
      <c r="AY167" s="257" t="s">
        <v>145</v>
      </c>
    </row>
    <row r="168" s="13" customFormat="1">
      <c r="A168" s="13"/>
      <c r="B168" s="237"/>
      <c r="C168" s="238"/>
      <c r="D168" s="232" t="s">
        <v>154</v>
      </c>
      <c r="E168" s="239" t="s">
        <v>1</v>
      </c>
      <c r="F168" s="240" t="s">
        <v>200</v>
      </c>
      <c r="G168" s="238"/>
      <c r="H168" s="241">
        <v>30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154</v>
      </c>
      <c r="AU168" s="247" t="s">
        <v>83</v>
      </c>
      <c r="AV168" s="13" t="s">
        <v>83</v>
      </c>
      <c r="AW168" s="13" t="s">
        <v>31</v>
      </c>
      <c r="AX168" s="13" t="s">
        <v>74</v>
      </c>
      <c r="AY168" s="247" t="s">
        <v>145</v>
      </c>
    </row>
    <row r="169" s="13" customFormat="1">
      <c r="A169" s="13"/>
      <c r="B169" s="237"/>
      <c r="C169" s="238"/>
      <c r="D169" s="232" t="s">
        <v>154</v>
      </c>
      <c r="E169" s="239" t="s">
        <v>1</v>
      </c>
      <c r="F169" s="240" t="s">
        <v>201</v>
      </c>
      <c r="G169" s="238"/>
      <c r="H169" s="241">
        <v>25.850000000000001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154</v>
      </c>
      <c r="AU169" s="247" t="s">
        <v>83</v>
      </c>
      <c r="AV169" s="13" t="s">
        <v>83</v>
      </c>
      <c r="AW169" s="13" t="s">
        <v>31</v>
      </c>
      <c r="AX169" s="13" t="s">
        <v>74</v>
      </c>
      <c r="AY169" s="247" t="s">
        <v>145</v>
      </c>
    </row>
    <row r="170" s="13" customFormat="1">
      <c r="A170" s="13"/>
      <c r="B170" s="237"/>
      <c r="C170" s="238"/>
      <c r="D170" s="232" t="s">
        <v>154</v>
      </c>
      <c r="E170" s="239" t="s">
        <v>1</v>
      </c>
      <c r="F170" s="240" t="s">
        <v>202</v>
      </c>
      <c r="G170" s="238"/>
      <c r="H170" s="241">
        <v>23.100000000000001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154</v>
      </c>
      <c r="AU170" s="247" t="s">
        <v>83</v>
      </c>
      <c r="AV170" s="13" t="s">
        <v>83</v>
      </c>
      <c r="AW170" s="13" t="s">
        <v>31</v>
      </c>
      <c r="AX170" s="13" t="s">
        <v>74</v>
      </c>
      <c r="AY170" s="247" t="s">
        <v>145</v>
      </c>
    </row>
    <row r="171" s="13" customFormat="1">
      <c r="A171" s="13"/>
      <c r="B171" s="237"/>
      <c r="C171" s="238"/>
      <c r="D171" s="232" t="s">
        <v>154</v>
      </c>
      <c r="E171" s="239" t="s">
        <v>1</v>
      </c>
      <c r="F171" s="240" t="s">
        <v>203</v>
      </c>
      <c r="G171" s="238"/>
      <c r="H171" s="241">
        <v>19.199999999999999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154</v>
      </c>
      <c r="AU171" s="247" t="s">
        <v>83</v>
      </c>
      <c r="AV171" s="13" t="s">
        <v>83</v>
      </c>
      <c r="AW171" s="13" t="s">
        <v>31</v>
      </c>
      <c r="AX171" s="13" t="s">
        <v>74</v>
      </c>
      <c r="AY171" s="247" t="s">
        <v>145</v>
      </c>
    </row>
    <row r="172" s="2" customFormat="1" ht="33" customHeight="1">
      <c r="A172" s="37"/>
      <c r="B172" s="38"/>
      <c r="C172" s="218" t="s">
        <v>204</v>
      </c>
      <c r="D172" s="218" t="s">
        <v>147</v>
      </c>
      <c r="E172" s="219" t="s">
        <v>205</v>
      </c>
      <c r="F172" s="220" t="s">
        <v>206</v>
      </c>
      <c r="G172" s="221" t="s">
        <v>207</v>
      </c>
      <c r="H172" s="222">
        <v>44.417000000000002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39</v>
      </c>
      <c r="O172" s="90"/>
      <c r="P172" s="228">
        <f>O172*H172</f>
        <v>0</v>
      </c>
      <c r="Q172" s="228">
        <v>2.5018699999999998</v>
      </c>
      <c r="R172" s="228">
        <f>Q172*H172</f>
        <v>111.12555979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89</v>
      </c>
      <c r="AT172" s="230" t="s">
        <v>147</v>
      </c>
      <c r="AU172" s="230" t="s">
        <v>83</v>
      </c>
      <c r="AY172" s="16" t="s">
        <v>145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79</v>
      </c>
      <c r="BK172" s="231">
        <f>ROUND(I172*H172,2)</f>
        <v>0</v>
      </c>
      <c r="BL172" s="16" t="s">
        <v>89</v>
      </c>
      <c r="BM172" s="230" t="s">
        <v>208</v>
      </c>
    </row>
    <row r="173" s="13" customFormat="1">
      <c r="A173" s="13"/>
      <c r="B173" s="237"/>
      <c r="C173" s="238"/>
      <c r="D173" s="232" t="s">
        <v>154</v>
      </c>
      <c r="E173" s="239" t="s">
        <v>1</v>
      </c>
      <c r="F173" s="240" t="s">
        <v>209</v>
      </c>
      <c r="G173" s="238"/>
      <c r="H173" s="241">
        <v>44.417000000000002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154</v>
      </c>
      <c r="AU173" s="247" t="s">
        <v>83</v>
      </c>
      <c r="AV173" s="13" t="s">
        <v>83</v>
      </c>
      <c r="AW173" s="13" t="s">
        <v>31</v>
      </c>
      <c r="AX173" s="13" t="s">
        <v>74</v>
      </c>
      <c r="AY173" s="247" t="s">
        <v>145</v>
      </c>
    </row>
    <row r="174" s="2" customFormat="1" ht="24.15" customHeight="1">
      <c r="A174" s="37"/>
      <c r="B174" s="38"/>
      <c r="C174" s="218" t="s">
        <v>210</v>
      </c>
      <c r="D174" s="218" t="s">
        <v>147</v>
      </c>
      <c r="E174" s="219" t="s">
        <v>211</v>
      </c>
      <c r="F174" s="220" t="s">
        <v>212</v>
      </c>
      <c r="G174" s="221" t="s">
        <v>207</v>
      </c>
      <c r="H174" s="222">
        <v>2.1960000000000002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39</v>
      </c>
      <c r="O174" s="90"/>
      <c r="P174" s="228">
        <f>O174*H174</f>
        <v>0</v>
      </c>
      <c r="Q174" s="228">
        <v>2.3010199999999998</v>
      </c>
      <c r="R174" s="228">
        <f>Q174*H174</f>
        <v>5.0530399199999998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89</v>
      </c>
      <c r="AT174" s="230" t="s">
        <v>147</v>
      </c>
      <c r="AU174" s="230" t="s">
        <v>83</v>
      </c>
      <c r="AY174" s="16" t="s">
        <v>145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79</v>
      </c>
      <c r="BK174" s="231">
        <f>ROUND(I174*H174,2)</f>
        <v>0</v>
      </c>
      <c r="BL174" s="16" t="s">
        <v>89</v>
      </c>
      <c r="BM174" s="230" t="s">
        <v>213</v>
      </c>
    </row>
    <row r="175" s="13" customFormat="1">
      <c r="A175" s="13"/>
      <c r="B175" s="237"/>
      <c r="C175" s="238"/>
      <c r="D175" s="232" t="s">
        <v>154</v>
      </c>
      <c r="E175" s="239" t="s">
        <v>1</v>
      </c>
      <c r="F175" s="240" t="s">
        <v>214</v>
      </c>
      <c r="G175" s="238"/>
      <c r="H175" s="241">
        <v>0.17999999999999999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154</v>
      </c>
      <c r="AU175" s="247" t="s">
        <v>83</v>
      </c>
      <c r="AV175" s="13" t="s">
        <v>83</v>
      </c>
      <c r="AW175" s="13" t="s">
        <v>31</v>
      </c>
      <c r="AX175" s="13" t="s">
        <v>74</v>
      </c>
      <c r="AY175" s="247" t="s">
        <v>145</v>
      </c>
    </row>
    <row r="176" s="13" customFormat="1">
      <c r="A176" s="13"/>
      <c r="B176" s="237"/>
      <c r="C176" s="238"/>
      <c r="D176" s="232" t="s">
        <v>154</v>
      </c>
      <c r="E176" s="239" t="s">
        <v>1</v>
      </c>
      <c r="F176" s="240" t="s">
        <v>215</v>
      </c>
      <c r="G176" s="238"/>
      <c r="H176" s="241">
        <v>2.016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154</v>
      </c>
      <c r="AU176" s="247" t="s">
        <v>83</v>
      </c>
      <c r="AV176" s="13" t="s">
        <v>83</v>
      </c>
      <c r="AW176" s="13" t="s">
        <v>31</v>
      </c>
      <c r="AX176" s="13" t="s">
        <v>74</v>
      </c>
      <c r="AY176" s="247" t="s">
        <v>145</v>
      </c>
    </row>
    <row r="177" s="2" customFormat="1" ht="24.15" customHeight="1">
      <c r="A177" s="37"/>
      <c r="B177" s="38"/>
      <c r="C177" s="218" t="s">
        <v>8</v>
      </c>
      <c r="D177" s="218" t="s">
        <v>147</v>
      </c>
      <c r="E177" s="219" t="s">
        <v>216</v>
      </c>
      <c r="F177" s="220" t="s">
        <v>217</v>
      </c>
      <c r="G177" s="221" t="s">
        <v>207</v>
      </c>
      <c r="H177" s="222">
        <v>44.417000000000002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39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89</v>
      </c>
      <c r="AT177" s="230" t="s">
        <v>147</v>
      </c>
      <c r="AU177" s="230" t="s">
        <v>83</v>
      </c>
      <c r="AY177" s="16" t="s">
        <v>145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79</v>
      </c>
      <c r="BK177" s="231">
        <f>ROUND(I177*H177,2)</f>
        <v>0</v>
      </c>
      <c r="BL177" s="16" t="s">
        <v>89</v>
      </c>
      <c r="BM177" s="230" t="s">
        <v>218</v>
      </c>
    </row>
    <row r="178" s="13" customFormat="1">
      <c r="A178" s="13"/>
      <c r="B178" s="237"/>
      <c r="C178" s="238"/>
      <c r="D178" s="232" t="s">
        <v>154</v>
      </c>
      <c r="E178" s="239" t="s">
        <v>1</v>
      </c>
      <c r="F178" s="240" t="s">
        <v>209</v>
      </c>
      <c r="G178" s="238"/>
      <c r="H178" s="241">
        <v>44.417000000000002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154</v>
      </c>
      <c r="AU178" s="247" t="s">
        <v>83</v>
      </c>
      <c r="AV178" s="13" t="s">
        <v>83</v>
      </c>
      <c r="AW178" s="13" t="s">
        <v>31</v>
      </c>
      <c r="AX178" s="13" t="s">
        <v>74</v>
      </c>
      <c r="AY178" s="247" t="s">
        <v>145</v>
      </c>
    </row>
    <row r="179" s="2" customFormat="1" ht="33" customHeight="1">
      <c r="A179" s="37"/>
      <c r="B179" s="38"/>
      <c r="C179" s="218" t="s">
        <v>219</v>
      </c>
      <c r="D179" s="218" t="s">
        <v>147</v>
      </c>
      <c r="E179" s="219" t="s">
        <v>220</v>
      </c>
      <c r="F179" s="220" t="s">
        <v>221</v>
      </c>
      <c r="G179" s="221" t="s">
        <v>207</v>
      </c>
      <c r="H179" s="222">
        <v>44.417000000000002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39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89</v>
      </c>
      <c r="AT179" s="230" t="s">
        <v>147</v>
      </c>
      <c r="AU179" s="230" t="s">
        <v>83</v>
      </c>
      <c r="AY179" s="16" t="s">
        <v>145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79</v>
      </c>
      <c r="BK179" s="231">
        <f>ROUND(I179*H179,2)</f>
        <v>0</v>
      </c>
      <c r="BL179" s="16" t="s">
        <v>89</v>
      </c>
      <c r="BM179" s="230" t="s">
        <v>222</v>
      </c>
    </row>
    <row r="180" s="13" customFormat="1">
      <c r="A180" s="13"/>
      <c r="B180" s="237"/>
      <c r="C180" s="238"/>
      <c r="D180" s="232" t="s">
        <v>154</v>
      </c>
      <c r="E180" s="239" t="s">
        <v>1</v>
      </c>
      <c r="F180" s="240" t="s">
        <v>209</v>
      </c>
      <c r="G180" s="238"/>
      <c r="H180" s="241">
        <v>44.417000000000002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154</v>
      </c>
      <c r="AU180" s="247" t="s">
        <v>83</v>
      </c>
      <c r="AV180" s="13" t="s">
        <v>83</v>
      </c>
      <c r="AW180" s="13" t="s">
        <v>31</v>
      </c>
      <c r="AX180" s="13" t="s">
        <v>74</v>
      </c>
      <c r="AY180" s="247" t="s">
        <v>145</v>
      </c>
    </row>
    <row r="181" s="2" customFormat="1" ht="16.5" customHeight="1">
      <c r="A181" s="37"/>
      <c r="B181" s="38"/>
      <c r="C181" s="218" t="s">
        <v>223</v>
      </c>
      <c r="D181" s="218" t="s">
        <v>147</v>
      </c>
      <c r="E181" s="219" t="s">
        <v>224</v>
      </c>
      <c r="F181" s="220" t="s">
        <v>225</v>
      </c>
      <c r="G181" s="221" t="s">
        <v>166</v>
      </c>
      <c r="H181" s="222">
        <v>7.5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39</v>
      </c>
      <c r="O181" s="90"/>
      <c r="P181" s="228">
        <f>O181*H181</f>
        <v>0</v>
      </c>
      <c r="Q181" s="228">
        <v>0.016070000000000001</v>
      </c>
      <c r="R181" s="228">
        <f>Q181*H181</f>
        <v>0.12052500000000001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89</v>
      </c>
      <c r="AT181" s="230" t="s">
        <v>147</v>
      </c>
      <c r="AU181" s="230" t="s">
        <v>83</v>
      </c>
      <c r="AY181" s="16" t="s">
        <v>145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79</v>
      </c>
      <c r="BK181" s="231">
        <f>ROUND(I181*H181,2)</f>
        <v>0</v>
      </c>
      <c r="BL181" s="16" t="s">
        <v>89</v>
      </c>
      <c r="BM181" s="230" t="s">
        <v>226</v>
      </c>
    </row>
    <row r="182" s="2" customFormat="1" ht="16.5" customHeight="1">
      <c r="A182" s="37"/>
      <c r="B182" s="38"/>
      <c r="C182" s="218" t="s">
        <v>227</v>
      </c>
      <c r="D182" s="218" t="s">
        <v>147</v>
      </c>
      <c r="E182" s="219" t="s">
        <v>228</v>
      </c>
      <c r="F182" s="220" t="s">
        <v>229</v>
      </c>
      <c r="G182" s="221" t="s">
        <v>166</v>
      </c>
      <c r="H182" s="222">
        <v>7.5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39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89</v>
      </c>
      <c r="AT182" s="230" t="s">
        <v>147</v>
      </c>
      <c r="AU182" s="230" t="s">
        <v>83</v>
      </c>
      <c r="AY182" s="16" t="s">
        <v>145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79</v>
      </c>
      <c r="BK182" s="231">
        <f>ROUND(I182*H182,2)</f>
        <v>0</v>
      </c>
      <c r="BL182" s="16" t="s">
        <v>89</v>
      </c>
      <c r="BM182" s="230" t="s">
        <v>230</v>
      </c>
    </row>
    <row r="183" s="2" customFormat="1" ht="16.5" customHeight="1">
      <c r="A183" s="37"/>
      <c r="B183" s="38"/>
      <c r="C183" s="218" t="s">
        <v>231</v>
      </c>
      <c r="D183" s="218" t="s">
        <v>147</v>
      </c>
      <c r="E183" s="219" t="s">
        <v>232</v>
      </c>
      <c r="F183" s="220" t="s">
        <v>233</v>
      </c>
      <c r="G183" s="221" t="s">
        <v>150</v>
      </c>
      <c r="H183" s="222">
        <v>2.4649999999999999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39</v>
      </c>
      <c r="O183" s="90"/>
      <c r="P183" s="228">
        <f>O183*H183</f>
        <v>0</v>
      </c>
      <c r="Q183" s="228">
        <v>1.06277</v>
      </c>
      <c r="R183" s="228">
        <f>Q183*H183</f>
        <v>2.61972805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89</v>
      </c>
      <c r="AT183" s="230" t="s">
        <v>147</v>
      </c>
      <c r="AU183" s="230" t="s">
        <v>83</v>
      </c>
      <c r="AY183" s="16" t="s">
        <v>145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79</v>
      </c>
      <c r="BK183" s="231">
        <f>ROUND(I183*H183,2)</f>
        <v>0</v>
      </c>
      <c r="BL183" s="16" t="s">
        <v>89</v>
      </c>
      <c r="BM183" s="230" t="s">
        <v>234</v>
      </c>
    </row>
    <row r="184" s="13" customFormat="1">
      <c r="A184" s="13"/>
      <c r="B184" s="237"/>
      <c r="C184" s="238"/>
      <c r="D184" s="232" t="s">
        <v>154</v>
      </c>
      <c r="E184" s="239" t="s">
        <v>1</v>
      </c>
      <c r="F184" s="240" t="s">
        <v>235</v>
      </c>
      <c r="G184" s="238"/>
      <c r="H184" s="241">
        <v>2465.152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154</v>
      </c>
      <c r="AU184" s="247" t="s">
        <v>83</v>
      </c>
      <c r="AV184" s="13" t="s">
        <v>83</v>
      </c>
      <c r="AW184" s="13" t="s">
        <v>31</v>
      </c>
      <c r="AX184" s="13" t="s">
        <v>79</v>
      </c>
      <c r="AY184" s="247" t="s">
        <v>145</v>
      </c>
    </row>
    <row r="185" s="13" customFormat="1">
      <c r="A185" s="13"/>
      <c r="B185" s="237"/>
      <c r="C185" s="238"/>
      <c r="D185" s="232" t="s">
        <v>154</v>
      </c>
      <c r="E185" s="238"/>
      <c r="F185" s="240" t="s">
        <v>236</v>
      </c>
      <c r="G185" s="238"/>
      <c r="H185" s="241">
        <v>2.4649999999999999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154</v>
      </c>
      <c r="AU185" s="247" t="s">
        <v>83</v>
      </c>
      <c r="AV185" s="13" t="s">
        <v>83</v>
      </c>
      <c r="AW185" s="13" t="s">
        <v>4</v>
      </c>
      <c r="AX185" s="13" t="s">
        <v>79</v>
      </c>
      <c r="AY185" s="247" t="s">
        <v>145</v>
      </c>
    </row>
    <row r="186" s="2" customFormat="1" ht="24.15" customHeight="1">
      <c r="A186" s="37"/>
      <c r="B186" s="38"/>
      <c r="C186" s="218" t="s">
        <v>237</v>
      </c>
      <c r="D186" s="218" t="s">
        <v>147</v>
      </c>
      <c r="E186" s="219" t="s">
        <v>238</v>
      </c>
      <c r="F186" s="220" t="s">
        <v>239</v>
      </c>
      <c r="G186" s="221" t="s">
        <v>166</v>
      </c>
      <c r="H186" s="222">
        <v>411.26999999999998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39</v>
      </c>
      <c r="O186" s="90"/>
      <c r="P186" s="228">
        <f>O186*H186</f>
        <v>0</v>
      </c>
      <c r="Q186" s="228">
        <v>0.067019999999999996</v>
      </c>
      <c r="R186" s="228">
        <f>Q186*H186</f>
        <v>27.563315399999997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89</v>
      </c>
      <c r="AT186" s="230" t="s">
        <v>147</v>
      </c>
      <c r="AU186" s="230" t="s">
        <v>83</v>
      </c>
      <c r="AY186" s="16" t="s">
        <v>145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79</v>
      </c>
      <c r="BK186" s="231">
        <f>ROUND(I186*H186,2)</f>
        <v>0</v>
      </c>
      <c r="BL186" s="16" t="s">
        <v>89</v>
      </c>
      <c r="BM186" s="230" t="s">
        <v>240</v>
      </c>
    </row>
    <row r="187" s="13" customFormat="1">
      <c r="A187" s="13"/>
      <c r="B187" s="237"/>
      <c r="C187" s="238"/>
      <c r="D187" s="232" t="s">
        <v>154</v>
      </c>
      <c r="E187" s="239" t="s">
        <v>1</v>
      </c>
      <c r="F187" s="240" t="s">
        <v>241</v>
      </c>
      <c r="G187" s="238"/>
      <c r="H187" s="241">
        <v>411.26999999999998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154</v>
      </c>
      <c r="AU187" s="247" t="s">
        <v>83</v>
      </c>
      <c r="AV187" s="13" t="s">
        <v>83</v>
      </c>
      <c r="AW187" s="13" t="s">
        <v>31</v>
      </c>
      <c r="AX187" s="13" t="s">
        <v>74</v>
      </c>
      <c r="AY187" s="247" t="s">
        <v>145</v>
      </c>
    </row>
    <row r="188" s="12" customFormat="1" ht="22.8" customHeight="1">
      <c r="A188" s="12"/>
      <c r="B188" s="202"/>
      <c r="C188" s="203"/>
      <c r="D188" s="204" t="s">
        <v>73</v>
      </c>
      <c r="E188" s="216" t="s">
        <v>195</v>
      </c>
      <c r="F188" s="216" t="s">
        <v>242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SUM(P189:P225)</f>
        <v>0</v>
      </c>
      <c r="Q188" s="210"/>
      <c r="R188" s="211">
        <f>SUM(R189:R225)</f>
        <v>0.28475090000000003</v>
      </c>
      <c r="S188" s="210"/>
      <c r="T188" s="212">
        <f>SUM(T189:T225)</f>
        <v>35.612164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79</v>
      </c>
      <c r="AT188" s="214" t="s">
        <v>73</v>
      </c>
      <c r="AU188" s="214" t="s">
        <v>79</v>
      </c>
      <c r="AY188" s="213" t="s">
        <v>145</v>
      </c>
      <c r="BK188" s="215">
        <f>SUM(BK189:BK225)</f>
        <v>0</v>
      </c>
    </row>
    <row r="189" s="2" customFormat="1" ht="33" customHeight="1">
      <c r="A189" s="37"/>
      <c r="B189" s="38"/>
      <c r="C189" s="218" t="s">
        <v>243</v>
      </c>
      <c r="D189" s="218" t="s">
        <v>147</v>
      </c>
      <c r="E189" s="219" t="s">
        <v>244</v>
      </c>
      <c r="F189" s="220" t="s">
        <v>245</v>
      </c>
      <c r="G189" s="221" t="s">
        <v>166</v>
      </c>
      <c r="H189" s="222">
        <v>1012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39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89</v>
      </c>
      <c r="AT189" s="230" t="s">
        <v>147</v>
      </c>
      <c r="AU189" s="230" t="s">
        <v>83</v>
      </c>
      <c r="AY189" s="16" t="s">
        <v>145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79</v>
      </c>
      <c r="BK189" s="231">
        <f>ROUND(I189*H189,2)</f>
        <v>0</v>
      </c>
      <c r="BL189" s="16" t="s">
        <v>89</v>
      </c>
      <c r="BM189" s="230" t="s">
        <v>246</v>
      </c>
    </row>
    <row r="190" s="13" customFormat="1">
      <c r="A190" s="13"/>
      <c r="B190" s="237"/>
      <c r="C190" s="238"/>
      <c r="D190" s="232" t="s">
        <v>154</v>
      </c>
      <c r="E190" s="239" t="s">
        <v>1</v>
      </c>
      <c r="F190" s="240" t="s">
        <v>247</v>
      </c>
      <c r="G190" s="238"/>
      <c r="H190" s="241">
        <v>1012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154</v>
      </c>
      <c r="AU190" s="247" t="s">
        <v>83</v>
      </c>
      <c r="AV190" s="13" t="s">
        <v>83</v>
      </c>
      <c r="AW190" s="13" t="s">
        <v>31</v>
      </c>
      <c r="AX190" s="13" t="s">
        <v>74</v>
      </c>
      <c r="AY190" s="247" t="s">
        <v>145</v>
      </c>
    </row>
    <row r="191" s="2" customFormat="1" ht="33" customHeight="1">
      <c r="A191" s="37"/>
      <c r="B191" s="38"/>
      <c r="C191" s="218" t="s">
        <v>248</v>
      </c>
      <c r="D191" s="218" t="s">
        <v>147</v>
      </c>
      <c r="E191" s="219" t="s">
        <v>249</v>
      </c>
      <c r="F191" s="220" t="s">
        <v>250</v>
      </c>
      <c r="G191" s="221" t="s">
        <v>166</v>
      </c>
      <c r="H191" s="222">
        <v>60720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39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89</v>
      </c>
      <c r="AT191" s="230" t="s">
        <v>147</v>
      </c>
      <c r="AU191" s="230" t="s">
        <v>83</v>
      </c>
      <c r="AY191" s="16" t="s">
        <v>145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79</v>
      </c>
      <c r="BK191" s="231">
        <f>ROUND(I191*H191,2)</f>
        <v>0</v>
      </c>
      <c r="BL191" s="16" t="s">
        <v>89</v>
      </c>
      <c r="BM191" s="230" t="s">
        <v>251</v>
      </c>
    </row>
    <row r="192" s="13" customFormat="1">
      <c r="A192" s="13"/>
      <c r="B192" s="237"/>
      <c r="C192" s="238"/>
      <c r="D192" s="232" t="s">
        <v>154</v>
      </c>
      <c r="E192" s="239" t="s">
        <v>1</v>
      </c>
      <c r="F192" s="240" t="s">
        <v>252</v>
      </c>
      <c r="G192" s="238"/>
      <c r="H192" s="241">
        <v>60720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154</v>
      </c>
      <c r="AU192" s="247" t="s">
        <v>83</v>
      </c>
      <c r="AV192" s="13" t="s">
        <v>83</v>
      </c>
      <c r="AW192" s="13" t="s">
        <v>31</v>
      </c>
      <c r="AX192" s="13" t="s">
        <v>79</v>
      </c>
      <c r="AY192" s="247" t="s">
        <v>145</v>
      </c>
    </row>
    <row r="193" s="2" customFormat="1" ht="33" customHeight="1">
      <c r="A193" s="37"/>
      <c r="B193" s="38"/>
      <c r="C193" s="218" t="s">
        <v>253</v>
      </c>
      <c r="D193" s="218" t="s">
        <v>147</v>
      </c>
      <c r="E193" s="219" t="s">
        <v>254</v>
      </c>
      <c r="F193" s="220" t="s">
        <v>255</v>
      </c>
      <c r="G193" s="221" t="s">
        <v>166</v>
      </c>
      <c r="H193" s="222">
        <v>1012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39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89</v>
      </c>
      <c r="AT193" s="230" t="s">
        <v>147</v>
      </c>
      <c r="AU193" s="230" t="s">
        <v>83</v>
      </c>
      <c r="AY193" s="16" t="s">
        <v>145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79</v>
      </c>
      <c r="BK193" s="231">
        <f>ROUND(I193*H193,2)</f>
        <v>0</v>
      </c>
      <c r="BL193" s="16" t="s">
        <v>89</v>
      </c>
      <c r="BM193" s="230" t="s">
        <v>256</v>
      </c>
    </row>
    <row r="194" s="2" customFormat="1" ht="24.15" customHeight="1">
      <c r="A194" s="37"/>
      <c r="B194" s="38"/>
      <c r="C194" s="218" t="s">
        <v>7</v>
      </c>
      <c r="D194" s="218" t="s">
        <v>147</v>
      </c>
      <c r="E194" s="219" t="s">
        <v>257</v>
      </c>
      <c r="F194" s="220" t="s">
        <v>258</v>
      </c>
      <c r="G194" s="221" t="s">
        <v>171</v>
      </c>
      <c r="H194" s="222">
        <v>10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39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89</v>
      </c>
      <c r="AT194" s="230" t="s">
        <v>147</v>
      </c>
      <c r="AU194" s="230" t="s">
        <v>83</v>
      </c>
      <c r="AY194" s="16" t="s">
        <v>145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79</v>
      </c>
      <c r="BK194" s="231">
        <f>ROUND(I194*H194,2)</f>
        <v>0</v>
      </c>
      <c r="BL194" s="16" t="s">
        <v>89</v>
      </c>
      <c r="BM194" s="230" t="s">
        <v>259</v>
      </c>
    </row>
    <row r="195" s="2" customFormat="1" ht="24.15" customHeight="1">
      <c r="A195" s="37"/>
      <c r="B195" s="38"/>
      <c r="C195" s="218" t="s">
        <v>260</v>
      </c>
      <c r="D195" s="218" t="s">
        <v>147</v>
      </c>
      <c r="E195" s="219" t="s">
        <v>261</v>
      </c>
      <c r="F195" s="220" t="s">
        <v>262</v>
      </c>
      <c r="G195" s="221" t="s">
        <v>171</v>
      </c>
      <c r="H195" s="222">
        <v>50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39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89</v>
      </c>
      <c r="AT195" s="230" t="s">
        <v>147</v>
      </c>
      <c r="AU195" s="230" t="s">
        <v>83</v>
      </c>
      <c r="AY195" s="16" t="s">
        <v>145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79</v>
      </c>
      <c r="BK195" s="231">
        <f>ROUND(I195*H195,2)</f>
        <v>0</v>
      </c>
      <c r="BL195" s="16" t="s">
        <v>89</v>
      </c>
      <c r="BM195" s="230" t="s">
        <v>263</v>
      </c>
    </row>
    <row r="196" s="2" customFormat="1" ht="24.15" customHeight="1">
      <c r="A196" s="37"/>
      <c r="B196" s="38"/>
      <c r="C196" s="218" t="s">
        <v>264</v>
      </c>
      <c r="D196" s="218" t="s">
        <v>147</v>
      </c>
      <c r="E196" s="219" t="s">
        <v>265</v>
      </c>
      <c r="F196" s="220" t="s">
        <v>266</v>
      </c>
      <c r="G196" s="221" t="s">
        <v>171</v>
      </c>
      <c r="H196" s="222">
        <v>10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39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89</v>
      </c>
      <c r="AT196" s="230" t="s">
        <v>147</v>
      </c>
      <c r="AU196" s="230" t="s">
        <v>83</v>
      </c>
      <c r="AY196" s="16" t="s">
        <v>145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79</v>
      </c>
      <c r="BK196" s="231">
        <f>ROUND(I196*H196,2)</f>
        <v>0</v>
      </c>
      <c r="BL196" s="16" t="s">
        <v>89</v>
      </c>
      <c r="BM196" s="230" t="s">
        <v>267</v>
      </c>
    </row>
    <row r="197" s="2" customFormat="1" ht="37.8" customHeight="1">
      <c r="A197" s="37"/>
      <c r="B197" s="38"/>
      <c r="C197" s="218" t="s">
        <v>268</v>
      </c>
      <c r="D197" s="218" t="s">
        <v>147</v>
      </c>
      <c r="E197" s="219" t="s">
        <v>269</v>
      </c>
      <c r="F197" s="220" t="s">
        <v>270</v>
      </c>
      <c r="G197" s="221" t="s">
        <v>166</v>
      </c>
      <c r="H197" s="222">
        <v>1233.81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39</v>
      </c>
      <c r="O197" s="90"/>
      <c r="P197" s="228">
        <f>O197*H197</f>
        <v>0</v>
      </c>
      <c r="Q197" s="228">
        <v>0.00021000000000000001</v>
      </c>
      <c r="R197" s="228">
        <f>Q197*H197</f>
        <v>0.2591001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89</v>
      </c>
      <c r="AT197" s="230" t="s">
        <v>147</v>
      </c>
      <c r="AU197" s="230" t="s">
        <v>83</v>
      </c>
      <c r="AY197" s="16" t="s">
        <v>145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79</v>
      </c>
      <c r="BK197" s="231">
        <f>ROUND(I197*H197,2)</f>
        <v>0</v>
      </c>
      <c r="BL197" s="16" t="s">
        <v>89</v>
      </c>
      <c r="BM197" s="230" t="s">
        <v>271</v>
      </c>
    </row>
    <row r="198" s="13" customFormat="1">
      <c r="A198" s="13"/>
      <c r="B198" s="237"/>
      <c r="C198" s="238"/>
      <c r="D198" s="232" t="s">
        <v>154</v>
      </c>
      <c r="E198" s="239" t="s">
        <v>1</v>
      </c>
      <c r="F198" s="240" t="s">
        <v>272</v>
      </c>
      <c r="G198" s="238"/>
      <c r="H198" s="241">
        <v>1233.81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154</v>
      </c>
      <c r="AU198" s="247" t="s">
        <v>83</v>
      </c>
      <c r="AV198" s="13" t="s">
        <v>83</v>
      </c>
      <c r="AW198" s="13" t="s">
        <v>31</v>
      </c>
      <c r="AX198" s="13" t="s">
        <v>79</v>
      </c>
      <c r="AY198" s="247" t="s">
        <v>145</v>
      </c>
    </row>
    <row r="199" s="2" customFormat="1" ht="24.15" customHeight="1">
      <c r="A199" s="37"/>
      <c r="B199" s="38"/>
      <c r="C199" s="218" t="s">
        <v>273</v>
      </c>
      <c r="D199" s="218" t="s">
        <v>147</v>
      </c>
      <c r="E199" s="219" t="s">
        <v>274</v>
      </c>
      <c r="F199" s="220" t="s">
        <v>275</v>
      </c>
      <c r="G199" s="221" t="s">
        <v>150</v>
      </c>
      <c r="H199" s="222">
        <v>2.7999999999999998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39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89</v>
      </c>
      <c r="AT199" s="230" t="s">
        <v>147</v>
      </c>
      <c r="AU199" s="230" t="s">
        <v>83</v>
      </c>
      <c r="AY199" s="16" t="s">
        <v>145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79</v>
      </c>
      <c r="BK199" s="231">
        <f>ROUND(I199*H199,2)</f>
        <v>0</v>
      </c>
      <c r="BL199" s="16" t="s">
        <v>89</v>
      </c>
      <c r="BM199" s="230" t="s">
        <v>276</v>
      </c>
    </row>
    <row r="200" s="2" customFormat="1" ht="21.75" customHeight="1">
      <c r="A200" s="37"/>
      <c r="B200" s="38"/>
      <c r="C200" s="218" t="s">
        <v>277</v>
      </c>
      <c r="D200" s="218" t="s">
        <v>147</v>
      </c>
      <c r="E200" s="219" t="s">
        <v>278</v>
      </c>
      <c r="F200" s="220" t="s">
        <v>279</v>
      </c>
      <c r="G200" s="221" t="s">
        <v>171</v>
      </c>
      <c r="H200" s="222">
        <v>3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39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89</v>
      </c>
      <c r="AT200" s="230" t="s">
        <v>147</v>
      </c>
      <c r="AU200" s="230" t="s">
        <v>83</v>
      </c>
      <c r="AY200" s="16" t="s">
        <v>145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79</v>
      </c>
      <c r="BK200" s="231">
        <f>ROUND(I200*H200,2)</f>
        <v>0</v>
      </c>
      <c r="BL200" s="16" t="s">
        <v>89</v>
      </c>
      <c r="BM200" s="230" t="s">
        <v>280</v>
      </c>
    </row>
    <row r="201" s="2" customFormat="1" ht="16.5" customHeight="1">
      <c r="A201" s="37"/>
      <c r="B201" s="38"/>
      <c r="C201" s="218" t="s">
        <v>281</v>
      </c>
      <c r="D201" s="218" t="s">
        <v>147</v>
      </c>
      <c r="E201" s="219" t="s">
        <v>282</v>
      </c>
      <c r="F201" s="220" t="s">
        <v>283</v>
      </c>
      <c r="G201" s="221" t="s">
        <v>150</v>
      </c>
      <c r="H201" s="222">
        <v>0.5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39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89</v>
      </c>
      <c r="AT201" s="230" t="s">
        <v>147</v>
      </c>
      <c r="AU201" s="230" t="s">
        <v>83</v>
      </c>
      <c r="AY201" s="16" t="s">
        <v>145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79</v>
      </c>
      <c r="BK201" s="231">
        <f>ROUND(I201*H201,2)</f>
        <v>0</v>
      </c>
      <c r="BL201" s="16" t="s">
        <v>89</v>
      </c>
      <c r="BM201" s="230" t="s">
        <v>284</v>
      </c>
    </row>
    <row r="202" s="2" customFormat="1" ht="24.15" customHeight="1">
      <c r="A202" s="37"/>
      <c r="B202" s="38"/>
      <c r="C202" s="218" t="s">
        <v>285</v>
      </c>
      <c r="D202" s="218" t="s">
        <v>147</v>
      </c>
      <c r="E202" s="219" t="s">
        <v>286</v>
      </c>
      <c r="F202" s="220" t="s">
        <v>287</v>
      </c>
      <c r="G202" s="221" t="s">
        <v>166</v>
      </c>
      <c r="H202" s="222">
        <v>611.26999999999998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39</v>
      </c>
      <c r="O202" s="90"/>
      <c r="P202" s="228">
        <f>O202*H202</f>
        <v>0</v>
      </c>
      <c r="Q202" s="228">
        <v>4.0000000000000003E-05</v>
      </c>
      <c r="R202" s="228">
        <f>Q202*H202</f>
        <v>0.024450800000000002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89</v>
      </c>
      <c r="AT202" s="230" t="s">
        <v>147</v>
      </c>
      <c r="AU202" s="230" t="s">
        <v>83</v>
      </c>
      <c r="AY202" s="16" t="s">
        <v>145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79</v>
      </c>
      <c r="BK202" s="231">
        <f>ROUND(I202*H202,2)</f>
        <v>0</v>
      </c>
      <c r="BL202" s="16" t="s">
        <v>89</v>
      </c>
      <c r="BM202" s="230" t="s">
        <v>288</v>
      </c>
    </row>
    <row r="203" s="13" customFormat="1">
      <c r="A203" s="13"/>
      <c r="B203" s="237"/>
      <c r="C203" s="238"/>
      <c r="D203" s="232" t="s">
        <v>154</v>
      </c>
      <c r="E203" s="239" t="s">
        <v>1</v>
      </c>
      <c r="F203" s="240" t="s">
        <v>289</v>
      </c>
      <c r="G203" s="238"/>
      <c r="H203" s="241">
        <v>411.26999999999998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154</v>
      </c>
      <c r="AU203" s="247" t="s">
        <v>83</v>
      </c>
      <c r="AV203" s="13" t="s">
        <v>83</v>
      </c>
      <c r="AW203" s="13" t="s">
        <v>31</v>
      </c>
      <c r="AX203" s="13" t="s">
        <v>74</v>
      </c>
      <c r="AY203" s="247" t="s">
        <v>145</v>
      </c>
    </row>
    <row r="204" s="13" customFormat="1">
      <c r="A204" s="13"/>
      <c r="B204" s="237"/>
      <c r="C204" s="238"/>
      <c r="D204" s="232" t="s">
        <v>154</v>
      </c>
      <c r="E204" s="239" t="s">
        <v>1</v>
      </c>
      <c r="F204" s="240" t="s">
        <v>290</v>
      </c>
      <c r="G204" s="238"/>
      <c r="H204" s="241">
        <v>200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154</v>
      </c>
      <c r="AU204" s="247" t="s">
        <v>83</v>
      </c>
      <c r="AV204" s="13" t="s">
        <v>83</v>
      </c>
      <c r="AW204" s="13" t="s">
        <v>31</v>
      </c>
      <c r="AX204" s="13" t="s">
        <v>74</v>
      </c>
      <c r="AY204" s="247" t="s">
        <v>145</v>
      </c>
    </row>
    <row r="205" s="2" customFormat="1" ht="33" customHeight="1">
      <c r="A205" s="37"/>
      <c r="B205" s="38"/>
      <c r="C205" s="218" t="s">
        <v>291</v>
      </c>
      <c r="D205" s="218" t="s">
        <v>147</v>
      </c>
      <c r="E205" s="219" t="s">
        <v>292</v>
      </c>
      <c r="F205" s="220" t="s">
        <v>293</v>
      </c>
      <c r="G205" s="221" t="s">
        <v>171</v>
      </c>
      <c r="H205" s="222">
        <v>5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39</v>
      </c>
      <c r="O205" s="90"/>
      <c r="P205" s="228">
        <f>O205*H205</f>
        <v>0</v>
      </c>
      <c r="Q205" s="228">
        <v>0.00020000000000000001</v>
      </c>
      <c r="R205" s="228">
        <f>Q205*H205</f>
        <v>0.001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89</v>
      </c>
      <c r="AT205" s="230" t="s">
        <v>147</v>
      </c>
      <c r="AU205" s="230" t="s">
        <v>83</v>
      </c>
      <c r="AY205" s="16" t="s">
        <v>145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79</v>
      </c>
      <c r="BK205" s="231">
        <f>ROUND(I205*H205,2)</f>
        <v>0</v>
      </c>
      <c r="BL205" s="16" t="s">
        <v>89</v>
      </c>
      <c r="BM205" s="230" t="s">
        <v>294</v>
      </c>
    </row>
    <row r="206" s="2" customFormat="1" ht="44.25" customHeight="1">
      <c r="A206" s="37"/>
      <c r="B206" s="38"/>
      <c r="C206" s="218" t="s">
        <v>295</v>
      </c>
      <c r="D206" s="218" t="s">
        <v>147</v>
      </c>
      <c r="E206" s="219" t="s">
        <v>296</v>
      </c>
      <c r="F206" s="220" t="s">
        <v>297</v>
      </c>
      <c r="G206" s="221" t="s">
        <v>171</v>
      </c>
      <c r="H206" s="222">
        <v>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39</v>
      </c>
      <c r="O206" s="90"/>
      <c r="P206" s="228">
        <f>O206*H206</f>
        <v>0</v>
      </c>
      <c r="Q206" s="228">
        <v>0.00020000000000000001</v>
      </c>
      <c r="R206" s="228">
        <f>Q206*H206</f>
        <v>0.00020000000000000001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89</v>
      </c>
      <c r="AT206" s="230" t="s">
        <v>147</v>
      </c>
      <c r="AU206" s="230" t="s">
        <v>83</v>
      </c>
      <c r="AY206" s="16" t="s">
        <v>145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79</v>
      </c>
      <c r="BK206" s="231">
        <f>ROUND(I206*H206,2)</f>
        <v>0</v>
      </c>
      <c r="BL206" s="16" t="s">
        <v>89</v>
      </c>
      <c r="BM206" s="230" t="s">
        <v>298</v>
      </c>
    </row>
    <row r="207" s="2" customFormat="1" ht="33" customHeight="1">
      <c r="A207" s="37"/>
      <c r="B207" s="38"/>
      <c r="C207" s="218" t="s">
        <v>299</v>
      </c>
      <c r="D207" s="218" t="s">
        <v>147</v>
      </c>
      <c r="E207" s="219" t="s">
        <v>300</v>
      </c>
      <c r="F207" s="220" t="s">
        <v>301</v>
      </c>
      <c r="G207" s="221" t="s">
        <v>207</v>
      </c>
      <c r="H207" s="222">
        <v>3.8399999999999999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39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1.671</v>
      </c>
      <c r="T207" s="229">
        <f>S207*H207</f>
        <v>6.4166400000000001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89</v>
      </c>
      <c r="AT207" s="230" t="s">
        <v>147</v>
      </c>
      <c r="AU207" s="230" t="s">
        <v>83</v>
      </c>
      <c r="AY207" s="16" t="s">
        <v>145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79</v>
      </c>
      <c r="BK207" s="231">
        <f>ROUND(I207*H207,2)</f>
        <v>0</v>
      </c>
      <c r="BL207" s="16" t="s">
        <v>89</v>
      </c>
      <c r="BM207" s="230" t="s">
        <v>302</v>
      </c>
    </row>
    <row r="208" s="13" customFormat="1">
      <c r="A208" s="13"/>
      <c r="B208" s="237"/>
      <c r="C208" s="238"/>
      <c r="D208" s="232" t="s">
        <v>154</v>
      </c>
      <c r="E208" s="239" t="s">
        <v>1</v>
      </c>
      <c r="F208" s="240" t="s">
        <v>303</v>
      </c>
      <c r="G208" s="238"/>
      <c r="H208" s="241">
        <v>3.8399999999999999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154</v>
      </c>
      <c r="AU208" s="247" t="s">
        <v>83</v>
      </c>
      <c r="AV208" s="13" t="s">
        <v>83</v>
      </c>
      <c r="AW208" s="13" t="s">
        <v>31</v>
      </c>
      <c r="AX208" s="13" t="s">
        <v>74</v>
      </c>
      <c r="AY208" s="247" t="s">
        <v>145</v>
      </c>
    </row>
    <row r="209" s="2" customFormat="1" ht="24.15" customHeight="1">
      <c r="A209" s="37"/>
      <c r="B209" s="38"/>
      <c r="C209" s="218" t="s">
        <v>304</v>
      </c>
      <c r="D209" s="218" t="s">
        <v>147</v>
      </c>
      <c r="E209" s="219" t="s">
        <v>305</v>
      </c>
      <c r="F209" s="220" t="s">
        <v>306</v>
      </c>
      <c r="G209" s="221" t="s">
        <v>171</v>
      </c>
      <c r="H209" s="222">
        <v>8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39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0.066000000000000003</v>
      </c>
      <c r="T209" s="229">
        <f>S209*H209</f>
        <v>0.52800000000000002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89</v>
      </c>
      <c r="AT209" s="230" t="s">
        <v>147</v>
      </c>
      <c r="AU209" s="230" t="s">
        <v>83</v>
      </c>
      <c r="AY209" s="16" t="s">
        <v>145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79</v>
      </c>
      <c r="BK209" s="231">
        <f>ROUND(I209*H209,2)</f>
        <v>0</v>
      </c>
      <c r="BL209" s="16" t="s">
        <v>89</v>
      </c>
      <c r="BM209" s="230" t="s">
        <v>307</v>
      </c>
    </row>
    <row r="210" s="13" customFormat="1">
      <c r="A210" s="13"/>
      <c r="B210" s="237"/>
      <c r="C210" s="238"/>
      <c r="D210" s="232" t="s">
        <v>154</v>
      </c>
      <c r="E210" s="239" t="s">
        <v>1</v>
      </c>
      <c r="F210" s="240" t="s">
        <v>308</v>
      </c>
      <c r="G210" s="238"/>
      <c r="H210" s="241">
        <v>8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154</v>
      </c>
      <c r="AU210" s="247" t="s">
        <v>83</v>
      </c>
      <c r="AV210" s="13" t="s">
        <v>83</v>
      </c>
      <c r="AW210" s="13" t="s">
        <v>31</v>
      </c>
      <c r="AX210" s="13" t="s">
        <v>74</v>
      </c>
      <c r="AY210" s="247" t="s">
        <v>145</v>
      </c>
    </row>
    <row r="211" s="2" customFormat="1" ht="24.15" customHeight="1">
      <c r="A211" s="37"/>
      <c r="B211" s="38"/>
      <c r="C211" s="218" t="s">
        <v>309</v>
      </c>
      <c r="D211" s="218" t="s">
        <v>147</v>
      </c>
      <c r="E211" s="219" t="s">
        <v>310</v>
      </c>
      <c r="F211" s="220" t="s">
        <v>311</v>
      </c>
      <c r="G211" s="221" t="s">
        <v>150</v>
      </c>
      <c r="H211" s="222">
        <v>0.78400000000000003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39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1.2609999999999999</v>
      </c>
      <c r="T211" s="229">
        <f>S211*H211</f>
        <v>0.98862399999999995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89</v>
      </c>
      <c r="AT211" s="230" t="s">
        <v>147</v>
      </c>
      <c r="AU211" s="230" t="s">
        <v>83</v>
      </c>
      <c r="AY211" s="16" t="s">
        <v>145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79</v>
      </c>
      <c r="BK211" s="231">
        <f>ROUND(I211*H211,2)</f>
        <v>0</v>
      </c>
      <c r="BL211" s="16" t="s">
        <v>89</v>
      </c>
      <c r="BM211" s="230" t="s">
        <v>312</v>
      </c>
    </row>
    <row r="212" s="13" customFormat="1">
      <c r="A212" s="13"/>
      <c r="B212" s="237"/>
      <c r="C212" s="238"/>
      <c r="D212" s="232" t="s">
        <v>154</v>
      </c>
      <c r="E212" s="239" t="s">
        <v>1</v>
      </c>
      <c r="F212" s="240" t="s">
        <v>313</v>
      </c>
      <c r="G212" s="238"/>
      <c r="H212" s="241">
        <v>784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154</v>
      </c>
      <c r="AU212" s="247" t="s">
        <v>83</v>
      </c>
      <c r="AV212" s="13" t="s">
        <v>83</v>
      </c>
      <c r="AW212" s="13" t="s">
        <v>31</v>
      </c>
      <c r="AX212" s="13" t="s">
        <v>74</v>
      </c>
      <c r="AY212" s="247" t="s">
        <v>145</v>
      </c>
    </row>
    <row r="213" s="13" customFormat="1">
      <c r="A213" s="13"/>
      <c r="B213" s="237"/>
      <c r="C213" s="238"/>
      <c r="D213" s="232" t="s">
        <v>154</v>
      </c>
      <c r="E213" s="238"/>
      <c r="F213" s="240" t="s">
        <v>314</v>
      </c>
      <c r="G213" s="238"/>
      <c r="H213" s="241">
        <v>0.78400000000000003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154</v>
      </c>
      <c r="AU213" s="247" t="s">
        <v>83</v>
      </c>
      <c r="AV213" s="13" t="s">
        <v>83</v>
      </c>
      <c r="AW213" s="13" t="s">
        <v>4</v>
      </c>
      <c r="AX213" s="13" t="s">
        <v>79</v>
      </c>
      <c r="AY213" s="247" t="s">
        <v>145</v>
      </c>
    </row>
    <row r="214" s="2" customFormat="1" ht="21.75" customHeight="1">
      <c r="A214" s="37"/>
      <c r="B214" s="38"/>
      <c r="C214" s="218" t="s">
        <v>315</v>
      </c>
      <c r="D214" s="218" t="s">
        <v>147</v>
      </c>
      <c r="E214" s="219" t="s">
        <v>316</v>
      </c>
      <c r="F214" s="220" t="s">
        <v>317</v>
      </c>
      <c r="G214" s="221" t="s">
        <v>166</v>
      </c>
      <c r="H214" s="222">
        <v>1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39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0.075999999999999998</v>
      </c>
      <c r="T214" s="229">
        <f>S214*H214</f>
        <v>0.075999999999999998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89</v>
      </c>
      <c r="AT214" s="230" t="s">
        <v>147</v>
      </c>
      <c r="AU214" s="230" t="s">
        <v>83</v>
      </c>
      <c r="AY214" s="16" t="s">
        <v>145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79</v>
      </c>
      <c r="BK214" s="231">
        <f>ROUND(I214*H214,2)</f>
        <v>0</v>
      </c>
      <c r="BL214" s="16" t="s">
        <v>89</v>
      </c>
      <c r="BM214" s="230" t="s">
        <v>318</v>
      </c>
    </row>
    <row r="215" s="13" customFormat="1">
      <c r="A215" s="13"/>
      <c r="B215" s="237"/>
      <c r="C215" s="238"/>
      <c r="D215" s="232" t="s">
        <v>154</v>
      </c>
      <c r="E215" s="239" t="s">
        <v>1</v>
      </c>
      <c r="F215" s="240" t="s">
        <v>319</v>
      </c>
      <c r="G215" s="238"/>
      <c r="H215" s="241">
        <v>1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154</v>
      </c>
      <c r="AU215" s="247" t="s">
        <v>83</v>
      </c>
      <c r="AV215" s="13" t="s">
        <v>83</v>
      </c>
      <c r="AW215" s="13" t="s">
        <v>31</v>
      </c>
      <c r="AX215" s="13" t="s">
        <v>79</v>
      </c>
      <c r="AY215" s="247" t="s">
        <v>145</v>
      </c>
    </row>
    <row r="216" s="2" customFormat="1" ht="24.15" customHeight="1">
      <c r="A216" s="37"/>
      <c r="B216" s="38"/>
      <c r="C216" s="218" t="s">
        <v>320</v>
      </c>
      <c r="D216" s="218" t="s">
        <v>147</v>
      </c>
      <c r="E216" s="219" t="s">
        <v>321</v>
      </c>
      <c r="F216" s="220" t="s">
        <v>322</v>
      </c>
      <c r="G216" s="221" t="s">
        <v>171</v>
      </c>
      <c r="H216" s="222">
        <v>20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39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0.124</v>
      </c>
      <c r="T216" s="229">
        <f>S216*H216</f>
        <v>2.48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89</v>
      </c>
      <c r="AT216" s="230" t="s">
        <v>147</v>
      </c>
      <c r="AU216" s="230" t="s">
        <v>83</v>
      </c>
      <c r="AY216" s="16" t="s">
        <v>145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79</v>
      </c>
      <c r="BK216" s="231">
        <f>ROUND(I216*H216,2)</f>
        <v>0</v>
      </c>
      <c r="BL216" s="16" t="s">
        <v>89</v>
      </c>
      <c r="BM216" s="230" t="s">
        <v>323</v>
      </c>
    </row>
    <row r="217" s="13" customFormat="1">
      <c r="A217" s="13"/>
      <c r="B217" s="237"/>
      <c r="C217" s="238"/>
      <c r="D217" s="232" t="s">
        <v>154</v>
      </c>
      <c r="E217" s="239" t="s">
        <v>1</v>
      </c>
      <c r="F217" s="240" t="s">
        <v>173</v>
      </c>
      <c r="G217" s="238"/>
      <c r="H217" s="241">
        <v>20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154</v>
      </c>
      <c r="AU217" s="247" t="s">
        <v>83</v>
      </c>
      <c r="AV217" s="13" t="s">
        <v>83</v>
      </c>
      <c r="AW217" s="13" t="s">
        <v>31</v>
      </c>
      <c r="AX217" s="13" t="s">
        <v>74</v>
      </c>
      <c r="AY217" s="247" t="s">
        <v>145</v>
      </c>
    </row>
    <row r="218" s="2" customFormat="1" ht="24.15" customHeight="1">
      <c r="A218" s="37"/>
      <c r="B218" s="38"/>
      <c r="C218" s="218" t="s">
        <v>324</v>
      </c>
      <c r="D218" s="218" t="s">
        <v>147</v>
      </c>
      <c r="E218" s="219" t="s">
        <v>325</v>
      </c>
      <c r="F218" s="220" t="s">
        <v>326</v>
      </c>
      <c r="G218" s="221" t="s">
        <v>171</v>
      </c>
      <c r="H218" s="222">
        <v>112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39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0.184</v>
      </c>
      <c r="T218" s="229">
        <f>S218*H218</f>
        <v>20.608000000000001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89</v>
      </c>
      <c r="AT218" s="230" t="s">
        <v>147</v>
      </c>
      <c r="AU218" s="230" t="s">
        <v>83</v>
      </c>
      <c r="AY218" s="16" t="s">
        <v>145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79</v>
      </c>
      <c r="BK218" s="231">
        <f>ROUND(I218*H218,2)</f>
        <v>0</v>
      </c>
      <c r="BL218" s="16" t="s">
        <v>89</v>
      </c>
      <c r="BM218" s="230" t="s">
        <v>327</v>
      </c>
    </row>
    <row r="219" s="13" customFormat="1">
      <c r="A219" s="13"/>
      <c r="B219" s="237"/>
      <c r="C219" s="238"/>
      <c r="D219" s="232" t="s">
        <v>154</v>
      </c>
      <c r="E219" s="239" t="s">
        <v>1</v>
      </c>
      <c r="F219" s="240" t="s">
        <v>177</v>
      </c>
      <c r="G219" s="238"/>
      <c r="H219" s="241">
        <v>112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154</v>
      </c>
      <c r="AU219" s="247" t="s">
        <v>83</v>
      </c>
      <c r="AV219" s="13" t="s">
        <v>83</v>
      </c>
      <c r="AW219" s="13" t="s">
        <v>31</v>
      </c>
      <c r="AX219" s="13" t="s">
        <v>74</v>
      </c>
      <c r="AY219" s="247" t="s">
        <v>145</v>
      </c>
    </row>
    <row r="220" s="2" customFormat="1" ht="37.8" customHeight="1">
      <c r="A220" s="37"/>
      <c r="B220" s="38"/>
      <c r="C220" s="218" t="s">
        <v>328</v>
      </c>
      <c r="D220" s="218" t="s">
        <v>147</v>
      </c>
      <c r="E220" s="219" t="s">
        <v>329</v>
      </c>
      <c r="F220" s="220" t="s">
        <v>330</v>
      </c>
      <c r="G220" s="221" t="s">
        <v>166</v>
      </c>
      <c r="H220" s="222">
        <v>98.150000000000006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39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0.045999999999999999</v>
      </c>
      <c r="T220" s="229">
        <f>S220*H220</f>
        <v>4.5148999999999999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89</v>
      </c>
      <c r="AT220" s="230" t="s">
        <v>147</v>
      </c>
      <c r="AU220" s="230" t="s">
        <v>83</v>
      </c>
      <c r="AY220" s="16" t="s">
        <v>145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79</v>
      </c>
      <c r="BK220" s="231">
        <f>ROUND(I220*H220,2)</f>
        <v>0</v>
      </c>
      <c r="BL220" s="16" t="s">
        <v>89</v>
      </c>
      <c r="BM220" s="230" t="s">
        <v>331</v>
      </c>
    </row>
    <row r="221" s="14" customFormat="1">
      <c r="A221" s="14"/>
      <c r="B221" s="248"/>
      <c r="C221" s="249"/>
      <c r="D221" s="232" t="s">
        <v>154</v>
      </c>
      <c r="E221" s="250" t="s">
        <v>1</v>
      </c>
      <c r="F221" s="251" t="s">
        <v>199</v>
      </c>
      <c r="G221" s="249"/>
      <c r="H221" s="250" t="s">
        <v>1</v>
      </c>
      <c r="I221" s="252"/>
      <c r="J221" s="249"/>
      <c r="K221" s="249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154</v>
      </c>
      <c r="AU221" s="257" t="s">
        <v>83</v>
      </c>
      <c r="AV221" s="14" t="s">
        <v>79</v>
      </c>
      <c r="AW221" s="14" t="s">
        <v>31</v>
      </c>
      <c r="AX221" s="14" t="s">
        <v>74</v>
      </c>
      <c r="AY221" s="257" t="s">
        <v>145</v>
      </c>
    </row>
    <row r="222" s="13" customFormat="1">
      <c r="A222" s="13"/>
      <c r="B222" s="237"/>
      <c r="C222" s="238"/>
      <c r="D222" s="232" t="s">
        <v>154</v>
      </c>
      <c r="E222" s="239" t="s">
        <v>1</v>
      </c>
      <c r="F222" s="240" t="s">
        <v>200</v>
      </c>
      <c r="G222" s="238"/>
      <c r="H222" s="241">
        <v>30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154</v>
      </c>
      <c r="AU222" s="247" t="s">
        <v>83</v>
      </c>
      <c r="AV222" s="13" t="s">
        <v>83</v>
      </c>
      <c r="AW222" s="13" t="s">
        <v>31</v>
      </c>
      <c r="AX222" s="13" t="s">
        <v>74</v>
      </c>
      <c r="AY222" s="247" t="s">
        <v>145</v>
      </c>
    </row>
    <row r="223" s="13" customFormat="1">
      <c r="A223" s="13"/>
      <c r="B223" s="237"/>
      <c r="C223" s="238"/>
      <c r="D223" s="232" t="s">
        <v>154</v>
      </c>
      <c r="E223" s="239" t="s">
        <v>1</v>
      </c>
      <c r="F223" s="240" t="s">
        <v>201</v>
      </c>
      <c r="G223" s="238"/>
      <c r="H223" s="241">
        <v>25.850000000000001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154</v>
      </c>
      <c r="AU223" s="247" t="s">
        <v>83</v>
      </c>
      <c r="AV223" s="13" t="s">
        <v>83</v>
      </c>
      <c r="AW223" s="13" t="s">
        <v>31</v>
      </c>
      <c r="AX223" s="13" t="s">
        <v>74</v>
      </c>
      <c r="AY223" s="247" t="s">
        <v>145</v>
      </c>
    </row>
    <row r="224" s="13" customFormat="1">
      <c r="A224" s="13"/>
      <c r="B224" s="237"/>
      <c r="C224" s="238"/>
      <c r="D224" s="232" t="s">
        <v>154</v>
      </c>
      <c r="E224" s="239" t="s">
        <v>1</v>
      </c>
      <c r="F224" s="240" t="s">
        <v>202</v>
      </c>
      <c r="G224" s="238"/>
      <c r="H224" s="241">
        <v>23.100000000000001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154</v>
      </c>
      <c r="AU224" s="247" t="s">
        <v>83</v>
      </c>
      <c r="AV224" s="13" t="s">
        <v>83</v>
      </c>
      <c r="AW224" s="13" t="s">
        <v>31</v>
      </c>
      <c r="AX224" s="13" t="s">
        <v>74</v>
      </c>
      <c r="AY224" s="247" t="s">
        <v>145</v>
      </c>
    </row>
    <row r="225" s="13" customFormat="1">
      <c r="A225" s="13"/>
      <c r="B225" s="237"/>
      <c r="C225" s="238"/>
      <c r="D225" s="232" t="s">
        <v>154</v>
      </c>
      <c r="E225" s="239" t="s">
        <v>1</v>
      </c>
      <c r="F225" s="240" t="s">
        <v>203</v>
      </c>
      <c r="G225" s="238"/>
      <c r="H225" s="241">
        <v>19.199999999999999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154</v>
      </c>
      <c r="AU225" s="247" t="s">
        <v>83</v>
      </c>
      <c r="AV225" s="13" t="s">
        <v>83</v>
      </c>
      <c r="AW225" s="13" t="s">
        <v>31</v>
      </c>
      <c r="AX225" s="13" t="s">
        <v>74</v>
      </c>
      <c r="AY225" s="247" t="s">
        <v>145</v>
      </c>
    </row>
    <row r="226" s="12" customFormat="1" ht="22.8" customHeight="1">
      <c r="A226" s="12"/>
      <c r="B226" s="202"/>
      <c r="C226" s="203"/>
      <c r="D226" s="204" t="s">
        <v>73</v>
      </c>
      <c r="E226" s="216" t="s">
        <v>332</v>
      </c>
      <c r="F226" s="216" t="s">
        <v>333</v>
      </c>
      <c r="G226" s="203"/>
      <c r="H226" s="203"/>
      <c r="I226" s="206"/>
      <c r="J226" s="217">
        <f>BK226</f>
        <v>0</v>
      </c>
      <c r="K226" s="203"/>
      <c r="L226" s="208"/>
      <c r="M226" s="209"/>
      <c r="N226" s="210"/>
      <c r="O226" s="210"/>
      <c r="P226" s="211">
        <f>SUM(P227:P241)</f>
        <v>0</v>
      </c>
      <c r="Q226" s="210"/>
      <c r="R226" s="211">
        <f>SUM(R227:R241)</f>
        <v>0</v>
      </c>
      <c r="S226" s="210"/>
      <c r="T226" s="212">
        <f>SUM(T227:T241)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79</v>
      </c>
      <c r="AT226" s="214" t="s">
        <v>73</v>
      </c>
      <c r="AU226" s="214" t="s">
        <v>79</v>
      </c>
      <c r="AY226" s="213" t="s">
        <v>145</v>
      </c>
      <c r="BK226" s="215">
        <f>SUM(BK227:BK241)</f>
        <v>0</v>
      </c>
    </row>
    <row r="227" s="2" customFormat="1" ht="33" customHeight="1">
      <c r="A227" s="37"/>
      <c r="B227" s="38"/>
      <c r="C227" s="218" t="s">
        <v>334</v>
      </c>
      <c r="D227" s="218" t="s">
        <v>147</v>
      </c>
      <c r="E227" s="219" t="s">
        <v>335</v>
      </c>
      <c r="F227" s="220" t="s">
        <v>336</v>
      </c>
      <c r="G227" s="221" t="s">
        <v>150</v>
      </c>
      <c r="H227" s="222">
        <v>83.623000000000005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39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89</v>
      </c>
      <c r="AT227" s="230" t="s">
        <v>147</v>
      </c>
      <c r="AU227" s="230" t="s">
        <v>83</v>
      </c>
      <c r="AY227" s="16" t="s">
        <v>145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79</v>
      </c>
      <c r="BK227" s="231">
        <f>ROUND(I227*H227,2)</f>
        <v>0</v>
      </c>
      <c r="BL227" s="16" t="s">
        <v>89</v>
      </c>
      <c r="BM227" s="230" t="s">
        <v>337</v>
      </c>
    </row>
    <row r="228" s="13" customFormat="1">
      <c r="A228" s="13"/>
      <c r="B228" s="237"/>
      <c r="C228" s="238"/>
      <c r="D228" s="232" t="s">
        <v>154</v>
      </c>
      <c r="E228" s="239" t="s">
        <v>1</v>
      </c>
      <c r="F228" s="240" t="s">
        <v>338</v>
      </c>
      <c r="G228" s="238"/>
      <c r="H228" s="241">
        <v>80.222999999999999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154</v>
      </c>
      <c r="AU228" s="247" t="s">
        <v>83</v>
      </c>
      <c r="AV228" s="13" t="s">
        <v>83</v>
      </c>
      <c r="AW228" s="13" t="s">
        <v>31</v>
      </c>
      <c r="AX228" s="13" t="s">
        <v>74</v>
      </c>
      <c r="AY228" s="247" t="s">
        <v>145</v>
      </c>
    </row>
    <row r="229" s="13" customFormat="1">
      <c r="A229" s="13"/>
      <c r="B229" s="237"/>
      <c r="C229" s="238"/>
      <c r="D229" s="232" t="s">
        <v>154</v>
      </c>
      <c r="E229" s="239" t="s">
        <v>1</v>
      </c>
      <c r="F229" s="240" t="s">
        <v>339</v>
      </c>
      <c r="G229" s="238"/>
      <c r="H229" s="241">
        <v>2.8999999999999999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154</v>
      </c>
      <c r="AU229" s="247" t="s">
        <v>83</v>
      </c>
      <c r="AV229" s="13" t="s">
        <v>83</v>
      </c>
      <c r="AW229" s="13" t="s">
        <v>31</v>
      </c>
      <c r="AX229" s="13" t="s">
        <v>74</v>
      </c>
      <c r="AY229" s="247" t="s">
        <v>145</v>
      </c>
    </row>
    <row r="230" s="13" customFormat="1">
      <c r="A230" s="13"/>
      <c r="B230" s="237"/>
      <c r="C230" s="238"/>
      <c r="D230" s="232" t="s">
        <v>154</v>
      </c>
      <c r="E230" s="239" t="s">
        <v>1</v>
      </c>
      <c r="F230" s="240" t="s">
        <v>340</v>
      </c>
      <c r="G230" s="238"/>
      <c r="H230" s="241">
        <v>0.5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154</v>
      </c>
      <c r="AU230" s="247" t="s">
        <v>83</v>
      </c>
      <c r="AV230" s="13" t="s">
        <v>83</v>
      </c>
      <c r="AW230" s="13" t="s">
        <v>31</v>
      </c>
      <c r="AX230" s="13" t="s">
        <v>74</v>
      </c>
      <c r="AY230" s="247" t="s">
        <v>145</v>
      </c>
    </row>
    <row r="231" s="2" customFormat="1" ht="33" customHeight="1">
      <c r="A231" s="37"/>
      <c r="B231" s="38"/>
      <c r="C231" s="218" t="s">
        <v>341</v>
      </c>
      <c r="D231" s="218" t="s">
        <v>147</v>
      </c>
      <c r="E231" s="219" t="s">
        <v>342</v>
      </c>
      <c r="F231" s="220" t="s">
        <v>343</v>
      </c>
      <c r="G231" s="221" t="s">
        <v>150</v>
      </c>
      <c r="H231" s="222">
        <v>83.623000000000005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39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89</v>
      </c>
      <c r="AT231" s="230" t="s">
        <v>147</v>
      </c>
      <c r="AU231" s="230" t="s">
        <v>83</v>
      </c>
      <c r="AY231" s="16" t="s">
        <v>145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79</v>
      </c>
      <c r="BK231" s="231">
        <f>ROUND(I231*H231,2)</f>
        <v>0</v>
      </c>
      <c r="BL231" s="16" t="s">
        <v>89</v>
      </c>
      <c r="BM231" s="230" t="s">
        <v>344</v>
      </c>
    </row>
    <row r="232" s="2" customFormat="1" ht="24.15" customHeight="1">
      <c r="A232" s="37"/>
      <c r="B232" s="38"/>
      <c r="C232" s="218" t="s">
        <v>345</v>
      </c>
      <c r="D232" s="218" t="s">
        <v>147</v>
      </c>
      <c r="E232" s="219" t="s">
        <v>346</v>
      </c>
      <c r="F232" s="220" t="s">
        <v>347</v>
      </c>
      <c r="G232" s="221" t="s">
        <v>150</v>
      </c>
      <c r="H232" s="222">
        <v>1672.46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39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89</v>
      </c>
      <c r="AT232" s="230" t="s">
        <v>147</v>
      </c>
      <c r="AU232" s="230" t="s">
        <v>83</v>
      </c>
      <c r="AY232" s="16" t="s">
        <v>145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79</v>
      </c>
      <c r="BK232" s="231">
        <f>ROUND(I232*H232,2)</f>
        <v>0</v>
      </c>
      <c r="BL232" s="16" t="s">
        <v>89</v>
      </c>
      <c r="BM232" s="230" t="s">
        <v>348</v>
      </c>
    </row>
    <row r="233" s="13" customFormat="1">
      <c r="A233" s="13"/>
      <c r="B233" s="237"/>
      <c r="C233" s="238"/>
      <c r="D233" s="232" t="s">
        <v>154</v>
      </c>
      <c r="E233" s="239" t="s">
        <v>1</v>
      </c>
      <c r="F233" s="240" t="s">
        <v>349</v>
      </c>
      <c r="G233" s="238"/>
      <c r="H233" s="241">
        <v>83.623000000000005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154</v>
      </c>
      <c r="AU233" s="247" t="s">
        <v>83</v>
      </c>
      <c r="AV233" s="13" t="s">
        <v>83</v>
      </c>
      <c r="AW233" s="13" t="s">
        <v>31</v>
      </c>
      <c r="AX233" s="13" t="s">
        <v>79</v>
      </c>
      <c r="AY233" s="247" t="s">
        <v>145</v>
      </c>
    </row>
    <row r="234" s="13" customFormat="1">
      <c r="A234" s="13"/>
      <c r="B234" s="237"/>
      <c r="C234" s="238"/>
      <c r="D234" s="232" t="s">
        <v>154</v>
      </c>
      <c r="E234" s="238"/>
      <c r="F234" s="240" t="s">
        <v>350</v>
      </c>
      <c r="G234" s="238"/>
      <c r="H234" s="241">
        <v>1672.46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154</v>
      </c>
      <c r="AU234" s="247" t="s">
        <v>83</v>
      </c>
      <c r="AV234" s="13" t="s">
        <v>83</v>
      </c>
      <c r="AW234" s="13" t="s">
        <v>4</v>
      </c>
      <c r="AX234" s="13" t="s">
        <v>79</v>
      </c>
      <c r="AY234" s="247" t="s">
        <v>145</v>
      </c>
    </row>
    <row r="235" s="2" customFormat="1" ht="33" customHeight="1">
      <c r="A235" s="37"/>
      <c r="B235" s="38"/>
      <c r="C235" s="218" t="s">
        <v>351</v>
      </c>
      <c r="D235" s="218" t="s">
        <v>147</v>
      </c>
      <c r="E235" s="219" t="s">
        <v>352</v>
      </c>
      <c r="F235" s="220" t="s">
        <v>353</v>
      </c>
      <c r="G235" s="221" t="s">
        <v>150</v>
      </c>
      <c r="H235" s="222">
        <v>1.8939999999999999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39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89</v>
      </c>
      <c r="AT235" s="230" t="s">
        <v>147</v>
      </c>
      <c r="AU235" s="230" t="s">
        <v>83</v>
      </c>
      <c r="AY235" s="16" t="s">
        <v>145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79</v>
      </c>
      <c r="BK235" s="231">
        <f>ROUND(I235*H235,2)</f>
        <v>0</v>
      </c>
      <c r="BL235" s="16" t="s">
        <v>89</v>
      </c>
      <c r="BM235" s="230" t="s">
        <v>354</v>
      </c>
    </row>
    <row r="236" s="13" customFormat="1">
      <c r="A236" s="13"/>
      <c r="B236" s="237"/>
      <c r="C236" s="238"/>
      <c r="D236" s="232" t="s">
        <v>154</v>
      </c>
      <c r="E236" s="239" t="s">
        <v>1</v>
      </c>
      <c r="F236" s="240" t="s">
        <v>355</v>
      </c>
      <c r="G236" s="238"/>
      <c r="H236" s="241">
        <v>1.8939999999999999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154</v>
      </c>
      <c r="AU236" s="247" t="s">
        <v>83</v>
      </c>
      <c r="AV236" s="13" t="s">
        <v>83</v>
      </c>
      <c r="AW236" s="13" t="s">
        <v>31</v>
      </c>
      <c r="AX236" s="13" t="s">
        <v>74</v>
      </c>
      <c r="AY236" s="247" t="s">
        <v>145</v>
      </c>
    </row>
    <row r="237" s="2" customFormat="1" ht="44.25" customHeight="1">
      <c r="A237" s="37"/>
      <c r="B237" s="38"/>
      <c r="C237" s="218" t="s">
        <v>356</v>
      </c>
      <c r="D237" s="218" t="s">
        <v>147</v>
      </c>
      <c r="E237" s="219" t="s">
        <v>357</v>
      </c>
      <c r="F237" s="220" t="s">
        <v>358</v>
      </c>
      <c r="G237" s="221" t="s">
        <v>150</v>
      </c>
      <c r="H237" s="222">
        <v>78.328999999999994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39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89</v>
      </c>
      <c r="AT237" s="230" t="s">
        <v>147</v>
      </c>
      <c r="AU237" s="230" t="s">
        <v>83</v>
      </c>
      <c r="AY237" s="16" t="s">
        <v>145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79</v>
      </c>
      <c r="BK237" s="231">
        <f>ROUND(I237*H237,2)</f>
        <v>0</v>
      </c>
      <c r="BL237" s="16" t="s">
        <v>89</v>
      </c>
      <c r="BM237" s="230" t="s">
        <v>359</v>
      </c>
    </row>
    <row r="238" s="13" customFormat="1">
      <c r="A238" s="13"/>
      <c r="B238" s="237"/>
      <c r="C238" s="238"/>
      <c r="D238" s="232" t="s">
        <v>154</v>
      </c>
      <c r="E238" s="239" t="s">
        <v>1</v>
      </c>
      <c r="F238" s="240" t="s">
        <v>360</v>
      </c>
      <c r="G238" s="238"/>
      <c r="H238" s="241">
        <v>78.328999999999994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154</v>
      </c>
      <c r="AU238" s="247" t="s">
        <v>83</v>
      </c>
      <c r="AV238" s="13" t="s">
        <v>83</v>
      </c>
      <c r="AW238" s="13" t="s">
        <v>31</v>
      </c>
      <c r="AX238" s="13" t="s">
        <v>74</v>
      </c>
      <c r="AY238" s="247" t="s">
        <v>145</v>
      </c>
    </row>
    <row r="239" s="2" customFormat="1" ht="44.25" customHeight="1">
      <c r="A239" s="37"/>
      <c r="B239" s="38"/>
      <c r="C239" s="218" t="s">
        <v>361</v>
      </c>
      <c r="D239" s="218" t="s">
        <v>147</v>
      </c>
      <c r="E239" s="219" t="s">
        <v>362</v>
      </c>
      <c r="F239" s="220" t="s">
        <v>363</v>
      </c>
      <c r="G239" s="221" t="s">
        <v>150</v>
      </c>
      <c r="H239" s="222">
        <v>3.3999999999999999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39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89</v>
      </c>
      <c r="AT239" s="230" t="s">
        <v>147</v>
      </c>
      <c r="AU239" s="230" t="s">
        <v>83</v>
      </c>
      <c r="AY239" s="16" t="s">
        <v>145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79</v>
      </c>
      <c r="BK239" s="231">
        <f>ROUND(I239*H239,2)</f>
        <v>0</v>
      </c>
      <c r="BL239" s="16" t="s">
        <v>89</v>
      </c>
      <c r="BM239" s="230" t="s">
        <v>364</v>
      </c>
    </row>
    <row r="240" s="13" customFormat="1">
      <c r="A240" s="13"/>
      <c r="B240" s="237"/>
      <c r="C240" s="238"/>
      <c r="D240" s="232" t="s">
        <v>154</v>
      </c>
      <c r="E240" s="239" t="s">
        <v>1</v>
      </c>
      <c r="F240" s="240" t="s">
        <v>339</v>
      </c>
      <c r="G240" s="238"/>
      <c r="H240" s="241">
        <v>2.8999999999999999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154</v>
      </c>
      <c r="AU240" s="247" t="s">
        <v>83</v>
      </c>
      <c r="AV240" s="13" t="s">
        <v>83</v>
      </c>
      <c r="AW240" s="13" t="s">
        <v>31</v>
      </c>
      <c r="AX240" s="13" t="s">
        <v>74</v>
      </c>
      <c r="AY240" s="247" t="s">
        <v>145</v>
      </c>
    </row>
    <row r="241" s="13" customFormat="1">
      <c r="A241" s="13"/>
      <c r="B241" s="237"/>
      <c r="C241" s="238"/>
      <c r="D241" s="232" t="s">
        <v>154</v>
      </c>
      <c r="E241" s="239" t="s">
        <v>1</v>
      </c>
      <c r="F241" s="240" t="s">
        <v>340</v>
      </c>
      <c r="G241" s="238"/>
      <c r="H241" s="241">
        <v>0.5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154</v>
      </c>
      <c r="AU241" s="247" t="s">
        <v>83</v>
      </c>
      <c r="AV241" s="13" t="s">
        <v>83</v>
      </c>
      <c r="AW241" s="13" t="s">
        <v>31</v>
      </c>
      <c r="AX241" s="13" t="s">
        <v>74</v>
      </c>
      <c r="AY241" s="247" t="s">
        <v>145</v>
      </c>
    </row>
    <row r="242" s="12" customFormat="1" ht="22.8" customHeight="1">
      <c r="A242" s="12"/>
      <c r="B242" s="202"/>
      <c r="C242" s="203"/>
      <c r="D242" s="204" t="s">
        <v>73</v>
      </c>
      <c r="E242" s="216" t="s">
        <v>365</v>
      </c>
      <c r="F242" s="216" t="s">
        <v>366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P243</f>
        <v>0</v>
      </c>
      <c r="Q242" s="210"/>
      <c r="R242" s="211">
        <f>R243</f>
        <v>0</v>
      </c>
      <c r="S242" s="210"/>
      <c r="T242" s="212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79</v>
      </c>
      <c r="AT242" s="214" t="s">
        <v>73</v>
      </c>
      <c r="AU242" s="214" t="s">
        <v>79</v>
      </c>
      <c r="AY242" s="213" t="s">
        <v>145</v>
      </c>
      <c r="BK242" s="215">
        <f>BK243</f>
        <v>0</v>
      </c>
    </row>
    <row r="243" s="2" customFormat="1" ht="24.15" customHeight="1">
      <c r="A243" s="37"/>
      <c r="B243" s="38"/>
      <c r="C243" s="218" t="s">
        <v>367</v>
      </c>
      <c r="D243" s="218" t="s">
        <v>147</v>
      </c>
      <c r="E243" s="219" t="s">
        <v>368</v>
      </c>
      <c r="F243" s="220" t="s">
        <v>369</v>
      </c>
      <c r="G243" s="221" t="s">
        <v>150</v>
      </c>
      <c r="H243" s="222">
        <v>199.226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39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89</v>
      </c>
      <c r="AT243" s="230" t="s">
        <v>147</v>
      </c>
      <c r="AU243" s="230" t="s">
        <v>83</v>
      </c>
      <c r="AY243" s="16" t="s">
        <v>145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79</v>
      </c>
      <c r="BK243" s="231">
        <f>ROUND(I243*H243,2)</f>
        <v>0</v>
      </c>
      <c r="BL243" s="16" t="s">
        <v>89</v>
      </c>
      <c r="BM243" s="230" t="s">
        <v>370</v>
      </c>
    </row>
    <row r="244" s="12" customFormat="1" ht="25.92" customHeight="1">
      <c r="A244" s="12"/>
      <c r="B244" s="202"/>
      <c r="C244" s="203"/>
      <c r="D244" s="204" t="s">
        <v>73</v>
      </c>
      <c r="E244" s="205" t="s">
        <v>371</v>
      </c>
      <c r="F244" s="205" t="s">
        <v>372</v>
      </c>
      <c r="G244" s="203"/>
      <c r="H244" s="203"/>
      <c r="I244" s="206"/>
      <c r="J244" s="207">
        <f>BK244</f>
        <v>0</v>
      </c>
      <c r="K244" s="203"/>
      <c r="L244" s="208"/>
      <c r="M244" s="209"/>
      <c r="N244" s="210"/>
      <c r="O244" s="210"/>
      <c r="P244" s="211">
        <f>P245+P274+P315+P373+P405+P471+P550+P559+P584+P603+P630+P642+P647</f>
        <v>0</v>
      </c>
      <c r="Q244" s="210"/>
      <c r="R244" s="211">
        <f>R245+R274+R315+R373+R405+R471+R550+R559+R584+R603+R630+R642+R647</f>
        <v>122.79095561999999</v>
      </c>
      <c r="S244" s="210"/>
      <c r="T244" s="212">
        <f>T245+T274+T315+T373+T405+T471+T550+T559+T584+T603+T630+T642+T647</f>
        <v>44.610977999999996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3" t="s">
        <v>83</v>
      </c>
      <c r="AT244" s="214" t="s">
        <v>73</v>
      </c>
      <c r="AU244" s="214" t="s">
        <v>74</v>
      </c>
      <c r="AY244" s="213" t="s">
        <v>145</v>
      </c>
      <c r="BK244" s="215">
        <f>BK245+BK274+BK315+BK373+BK405+BK471+BK550+BK559+BK584+BK603+BK630+BK642+BK647</f>
        <v>0</v>
      </c>
    </row>
    <row r="245" s="12" customFormat="1" ht="22.8" customHeight="1">
      <c r="A245" s="12"/>
      <c r="B245" s="202"/>
      <c r="C245" s="203"/>
      <c r="D245" s="204" t="s">
        <v>73</v>
      </c>
      <c r="E245" s="216" t="s">
        <v>373</v>
      </c>
      <c r="F245" s="216" t="s">
        <v>374</v>
      </c>
      <c r="G245" s="203"/>
      <c r="H245" s="203"/>
      <c r="I245" s="206"/>
      <c r="J245" s="217">
        <f>BK245</f>
        <v>0</v>
      </c>
      <c r="K245" s="203"/>
      <c r="L245" s="208"/>
      <c r="M245" s="209"/>
      <c r="N245" s="210"/>
      <c r="O245" s="210"/>
      <c r="P245" s="211">
        <f>SUM(P246:P273)</f>
        <v>0</v>
      </c>
      <c r="Q245" s="210"/>
      <c r="R245" s="211">
        <f>SUM(R246:R273)</f>
        <v>16.760590000000001</v>
      </c>
      <c r="S245" s="210"/>
      <c r="T245" s="212">
        <f>SUM(T246:T273)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83</v>
      </c>
      <c r="AT245" s="214" t="s">
        <v>73</v>
      </c>
      <c r="AU245" s="214" t="s">
        <v>79</v>
      </c>
      <c r="AY245" s="213" t="s">
        <v>145</v>
      </c>
      <c r="BK245" s="215">
        <f>SUM(BK246:BK273)</f>
        <v>0</v>
      </c>
    </row>
    <row r="246" s="2" customFormat="1" ht="24.15" customHeight="1">
      <c r="A246" s="37"/>
      <c r="B246" s="38"/>
      <c r="C246" s="218" t="s">
        <v>375</v>
      </c>
      <c r="D246" s="218" t="s">
        <v>147</v>
      </c>
      <c r="E246" s="219" t="s">
        <v>376</v>
      </c>
      <c r="F246" s="220" t="s">
        <v>377</v>
      </c>
      <c r="G246" s="221" t="s">
        <v>166</v>
      </c>
      <c r="H246" s="222">
        <v>2569.308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39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231</v>
      </c>
      <c r="AT246" s="230" t="s">
        <v>147</v>
      </c>
      <c r="AU246" s="230" t="s">
        <v>83</v>
      </c>
      <c r="AY246" s="16" t="s">
        <v>145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79</v>
      </c>
      <c r="BK246" s="231">
        <f>ROUND(I246*H246,2)</f>
        <v>0</v>
      </c>
      <c r="BL246" s="16" t="s">
        <v>231</v>
      </c>
      <c r="BM246" s="230" t="s">
        <v>378</v>
      </c>
    </row>
    <row r="247" s="14" customFormat="1">
      <c r="A247" s="14"/>
      <c r="B247" s="248"/>
      <c r="C247" s="249"/>
      <c r="D247" s="232" t="s">
        <v>154</v>
      </c>
      <c r="E247" s="250" t="s">
        <v>1</v>
      </c>
      <c r="F247" s="251" t="s">
        <v>379</v>
      </c>
      <c r="G247" s="249"/>
      <c r="H247" s="250" t="s">
        <v>1</v>
      </c>
      <c r="I247" s="252"/>
      <c r="J247" s="249"/>
      <c r="K247" s="249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154</v>
      </c>
      <c r="AU247" s="257" t="s">
        <v>83</v>
      </c>
      <c r="AV247" s="14" t="s">
        <v>79</v>
      </c>
      <c r="AW247" s="14" t="s">
        <v>31</v>
      </c>
      <c r="AX247" s="14" t="s">
        <v>74</v>
      </c>
      <c r="AY247" s="257" t="s">
        <v>145</v>
      </c>
    </row>
    <row r="248" s="13" customFormat="1">
      <c r="A248" s="13"/>
      <c r="B248" s="237"/>
      <c r="C248" s="238"/>
      <c r="D248" s="232" t="s">
        <v>154</v>
      </c>
      <c r="E248" s="239" t="s">
        <v>1</v>
      </c>
      <c r="F248" s="240" t="s">
        <v>380</v>
      </c>
      <c r="G248" s="238"/>
      <c r="H248" s="241">
        <v>89.212999999999994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154</v>
      </c>
      <c r="AU248" s="247" t="s">
        <v>83</v>
      </c>
      <c r="AV248" s="13" t="s">
        <v>83</v>
      </c>
      <c r="AW248" s="13" t="s">
        <v>31</v>
      </c>
      <c r="AX248" s="13" t="s">
        <v>74</v>
      </c>
      <c r="AY248" s="247" t="s">
        <v>145</v>
      </c>
    </row>
    <row r="249" s="13" customFormat="1">
      <c r="A249" s="13"/>
      <c r="B249" s="237"/>
      <c r="C249" s="238"/>
      <c r="D249" s="232" t="s">
        <v>154</v>
      </c>
      <c r="E249" s="239" t="s">
        <v>1</v>
      </c>
      <c r="F249" s="240" t="s">
        <v>381</v>
      </c>
      <c r="G249" s="238"/>
      <c r="H249" s="241">
        <v>184.68000000000001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154</v>
      </c>
      <c r="AU249" s="247" t="s">
        <v>83</v>
      </c>
      <c r="AV249" s="13" t="s">
        <v>83</v>
      </c>
      <c r="AW249" s="13" t="s">
        <v>31</v>
      </c>
      <c r="AX249" s="13" t="s">
        <v>74</v>
      </c>
      <c r="AY249" s="247" t="s">
        <v>145</v>
      </c>
    </row>
    <row r="250" s="13" customFormat="1">
      <c r="A250" s="13"/>
      <c r="B250" s="237"/>
      <c r="C250" s="238"/>
      <c r="D250" s="232" t="s">
        <v>154</v>
      </c>
      <c r="E250" s="239" t="s">
        <v>1</v>
      </c>
      <c r="F250" s="240" t="s">
        <v>382</v>
      </c>
      <c r="G250" s="238"/>
      <c r="H250" s="241">
        <v>39.780000000000001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154</v>
      </c>
      <c r="AU250" s="247" t="s">
        <v>83</v>
      </c>
      <c r="AV250" s="13" t="s">
        <v>83</v>
      </c>
      <c r="AW250" s="13" t="s">
        <v>31</v>
      </c>
      <c r="AX250" s="13" t="s">
        <v>74</v>
      </c>
      <c r="AY250" s="247" t="s">
        <v>145</v>
      </c>
    </row>
    <row r="251" s="13" customFormat="1">
      <c r="A251" s="13"/>
      <c r="B251" s="237"/>
      <c r="C251" s="238"/>
      <c r="D251" s="232" t="s">
        <v>154</v>
      </c>
      <c r="E251" s="239" t="s">
        <v>1</v>
      </c>
      <c r="F251" s="240" t="s">
        <v>383</v>
      </c>
      <c r="G251" s="238"/>
      <c r="H251" s="241">
        <v>14.4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154</v>
      </c>
      <c r="AU251" s="247" t="s">
        <v>83</v>
      </c>
      <c r="AV251" s="13" t="s">
        <v>83</v>
      </c>
      <c r="AW251" s="13" t="s">
        <v>31</v>
      </c>
      <c r="AX251" s="13" t="s">
        <v>74</v>
      </c>
      <c r="AY251" s="247" t="s">
        <v>145</v>
      </c>
    </row>
    <row r="252" s="13" customFormat="1">
      <c r="A252" s="13"/>
      <c r="B252" s="237"/>
      <c r="C252" s="238"/>
      <c r="D252" s="232" t="s">
        <v>154</v>
      </c>
      <c r="E252" s="239" t="s">
        <v>1</v>
      </c>
      <c r="F252" s="240" t="s">
        <v>384</v>
      </c>
      <c r="G252" s="238"/>
      <c r="H252" s="241">
        <v>23.399999999999999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154</v>
      </c>
      <c r="AU252" s="247" t="s">
        <v>83</v>
      </c>
      <c r="AV252" s="13" t="s">
        <v>83</v>
      </c>
      <c r="AW252" s="13" t="s">
        <v>31</v>
      </c>
      <c r="AX252" s="13" t="s">
        <v>74</v>
      </c>
      <c r="AY252" s="247" t="s">
        <v>145</v>
      </c>
    </row>
    <row r="253" s="13" customFormat="1">
      <c r="A253" s="13"/>
      <c r="B253" s="237"/>
      <c r="C253" s="238"/>
      <c r="D253" s="232" t="s">
        <v>154</v>
      </c>
      <c r="E253" s="239" t="s">
        <v>1</v>
      </c>
      <c r="F253" s="240" t="s">
        <v>385</v>
      </c>
      <c r="G253" s="238"/>
      <c r="H253" s="241">
        <v>39.060000000000002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154</v>
      </c>
      <c r="AU253" s="247" t="s">
        <v>83</v>
      </c>
      <c r="AV253" s="13" t="s">
        <v>83</v>
      </c>
      <c r="AW253" s="13" t="s">
        <v>31</v>
      </c>
      <c r="AX253" s="13" t="s">
        <v>74</v>
      </c>
      <c r="AY253" s="247" t="s">
        <v>145</v>
      </c>
    </row>
    <row r="254" s="13" customFormat="1">
      <c r="A254" s="13"/>
      <c r="B254" s="237"/>
      <c r="C254" s="238"/>
      <c r="D254" s="232" t="s">
        <v>154</v>
      </c>
      <c r="E254" s="239" t="s">
        <v>1</v>
      </c>
      <c r="F254" s="240" t="s">
        <v>386</v>
      </c>
      <c r="G254" s="238"/>
      <c r="H254" s="241">
        <v>54.299999999999997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154</v>
      </c>
      <c r="AU254" s="247" t="s">
        <v>83</v>
      </c>
      <c r="AV254" s="13" t="s">
        <v>83</v>
      </c>
      <c r="AW254" s="13" t="s">
        <v>31</v>
      </c>
      <c r="AX254" s="13" t="s">
        <v>74</v>
      </c>
      <c r="AY254" s="247" t="s">
        <v>145</v>
      </c>
    </row>
    <row r="255" s="13" customFormat="1">
      <c r="A255" s="13"/>
      <c r="B255" s="237"/>
      <c r="C255" s="238"/>
      <c r="D255" s="232" t="s">
        <v>154</v>
      </c>
      <c r="E255" s="239" t="s">
        <v>1</v>
      </c>
      <c r="F255" s="240" t="s">
        <v>387</v>
      </c>
      <c r="G255" s="238"/>
      <c r="H255" s="241">
        <v>18.25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154</v>
      </c>
      <c r="AU255" s="247" t="s">
        <v>83</v>
      </c>
      <c r="AV255" s="13" t="s">
        <v>83</v>
      </c>
      <c r="AW255" s="13" t="s">
        <v>31</v>
      </c>
      <c r="AX255" s="13" t="s">
        <v>74</v>
      </c>
      <c r="AY255" s="247" t="s">
        <v>145</v>
      </c>
    </row>
    <row r="256" s="13" customFormat="1">
      <c r="A256" s="13"/>
      <c r="B256" s="237"/>
      <c r="C256" s="238"/>
      <c r="D256" s="232" t="s">
        <v>154</v>
      </c>
      <c r="E256" s="239" t="s">
        <v>1</v>
      </c>
      <c r="F256" s="240" t="s">
        <v>388</v>
      </c>
      <c r="G256" s="238"/>
      <c r="H256" s="241">
        <v>244.76300000000001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154</v>
      </c>
      <c r="AU256" s="247" t="s">
        <v>83</v>
      </c>
      <c r="AV256" s="13" t="s">
        <v>83</v>
      </c>
      <c r="AW256" s="13" t="s">
        <v>31</v>
      </c>
      <c r="AX256" s="13" t="s">
        <v>74</v>
      </c>
      <c r="AY256" s="247" t="s">
        <v>145</v>
      </c>
    </row>
    <row r="257" s="13" customFormat="1">
      <c r="A257" s="13"/>
      <c r="B257" s="237"/>
      <c r="C257" s="238"/>
      <c r="D257" s="232" t="s">
        <v>154</v>
      </c>
      <c r="E257" s="239" t="s">
        <v>1</v>
      </c>
      <c r="F257" s="240" t="s">
        <v>389</v>
      </c>
      <c r="G257" s="238"/>
      <c r="H257" s="241">
        <v>36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154</v>
      </c>
      <c r="AU257" s="247" t="s">
        <v>83</v>
      </c>
      <c r="AV257" s="13" t="s">
        <v>83</v>
      </c>
      <c r="AW257" s="13" t="s">
        <v>31</v>
      </c>
      <c r="AX257" s="13" t="s">
        <v>74</v>
      </c>
      <c r="AY257" s="247" t="s">
        <v>145</v>
      </c>
    </row>
    <row r="258" s="13" customFormat="1">
      <c r="A258" s="13"/>
      <c r="B258" s="237"/>
      <c r="C258" s="238"/>
      <c r="D258" s="232" t="s">
        <v>154</v>
      </c>
      <c r="E258" s="239" t="s">
        <v>1</v>
      </c>
      <c r="F258" s="240" t="s">
        <v>390</v>
      </c>
      <c r="G258" s="238"/>
      <c r="H258" s="241">
        <v>67.450000000000003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154</v>
      </c>
      <c r="AU258" s="247" t="s">
        <v>83</v>
      </c>
      <c r="AV258" s="13" t="s">
        <v>83</v>
      </c>
      <c r="AW258" s="13" t="s">
        <v>31</v>
      </c>
      <c r="AX258" s="13" t="s">
        <v>74</v>
      </c>
      <c r="AY258" s="247" t="s">
        <v>145</v>
      </c>
    </row>
    <row r="259" s="13" customFormat="1">
      <c r="A259" s="13"/>
      <c r="B259" s="237"/>
      <c r="C259" s="238"/>
      <c r="D259" s="232" t="s">
        <v>154</v>
      </c>
      <c r="E259" s="239" t="s">
        <v>1</v>
      </c>
      <c r="F259" s="240" t="s">
        <v>391</v>
      </c>
      <c r="G259" s="238"/>
      <c r="H259" s="241">
        <v>15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154</v>
      </c>
      <c r="AU259" s="247" t="s">
        <v>83</v>
      </c>
      <c r="AV259" s="13" t="s">
        <v>83</v>
      </c>
      <c r="AW259" s="13" t="s">
        <v>31</v>
      </c>
      <c r="AX259" s="13" t="s">
        <v>74</v>
      </c>
      <c r="AY259" s="247" t="s">
        <v>145</v>
      </c>
    </row>
    <row r="260" s="13" customFormat="1">
      <c r="A260" s="13"/>
      <c r="B260" s="237"/>
      <c r="C260" s="238"/>
      <c r="D260" s="232" t="s">
        <v>154</v>
      </c>
      <c r="E260" s="239" t="s">
        <v>1</v>
      </c>
      <c r="F260" s="240" t="s">
        <v>392</v>
      </c>
      <c r="G260" s="238"/>
      <c r="H260" s="241">
        <v>10.140000000000001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154</v>
      </c>
      <c r="AU260" s="247" t="s">
        <v>83</v>
      </c>
      <c r="AV260" s="13" t="s">
        <v>83</v>
      </c>
      <c r="AW260" s="13" t="s">
        <v>31</v>
      </c>
      <c r="AX260" s="13" t="s">
        <v>74</v>
      </c>
      <c r="AY260" s="247" t="s">
        <v>145</v>
      </c>
    </row>
    <row r="261" s="13" customFormat="1">
      <c r="A261" s="13"/>
      <c r="B261" s="237"/>
      <c r="C261" s="238"/>
      <c r="D261" s="232" t="s">
        <v>154</v>
      </c>
      <c r="E261" s="239" t="s">
        <v>1</v>
      </c>
      <c r="F261" s="240" t="s">
        <v>393</v>
      </c>
      <c r="G261" s="238"/>
      <c r="H261" s="241">
        <v>20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154</v>
      </c>
      <c r="AU261" s="247" t="s">
        <v>83</v>
      </c>
      <c r="AV261" s="13" t="s">
        <v>83</v>
      </c>
      <c r="AW261" s="13" t="s">
        <v>31</v>
      </c>
      <c r="AX261" s="13" t="s">
        <v>74</v>
      </c>
      <c r="AY261" s="247" t="s">
        <v>145</v>
      </c>
    </row>
    <row r="262" s="13" customFormat="1">
      <c r="A262" s="13"/>
      <c r="B262" s="237"/>
      <c r="C262" s="238"/>
      <c r="D262" s="232" t="s">
        <v>154</v>
      </c>
      <c r="E262" s="238"/>
      <c r="F262" s="240" t="s">
        <v>394</v>
      </c>
      <c r="G262" s="238"/>
      <c r="H262" s="241">
        <v>2569.308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154</v>
      </c>
      <c r="AU262" s="247" t="s">
        <v>83</v>
      </c>
      <c r="AV262" s="13" t="s">
        <v>83</v>
      </c>
      <c r="AW262" s="13" t="s">
        <v>4</v>
      </c>
      <c r="AX262" s="13" t="s">
        <v>79</v>
      </c>
      <c r="AY262" s="247" t="s">
        <v>145</v>
      </c>
    </row>
    <row r="263" s="2" customFormat="1" ht="24.15" customHeight="1">
      <c r="A263" s="37"/>
      <c r="B263" s="38"/>
      <c r="C263" s="258" t="s">
        <v>395</v>
      </c>
      <c r="D263" s="258" t="s">
        <v>396</v>
      </c>
      <c r="E263" s="259" t="s">
        <v>397</v>
      </c>
      <c r="F263" s="260" t="s">
        <v>398</v>
      </c>
      <c r="G263" s="261" t="s">
        <v>166</v>
      </c>
      <c r="H263" s="262">
        <v>1747.1289999999999</v>
      </c>
      <c r="I263" s="263"/>
      <c r="J263" s="264">
        <f>ROUND(I263*H263,2)</f>
        <v>0</v>
      </c>
      <c r="K263" s="265"/>
      <c r="L263" s="266"/>
      <c r="M263" s="267" t="s">
        <v>1</v>
      </c>
      <c r="N263" s="268" t="s">
        <v>39</v>
      </c>
      <c r="O263" s="90"/>
      <c r="P263" s="228">
        <f>O263*H263</f>
        <v>0</v>
      </c>
      <c r="Q263" s="228">
        <v>0.0080000000000000002</v>
      </c>
      <c r="R263" s="228">
        <f>Q263*H263</f>
        <v>13.977032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304</v>
      </c>
      <c r="AT263" s="230" t="s">
        <v>396</v>
      </c>
      <c r="AU263" s="230" t="s">
        <v>83</v>
      </c>
      <c r="AY263" s="16" t="s">
        <v>145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79</v>
      </c>
      <c r="BK263" s="231">
        <f>ROUND(I263*H263,2)</f>
        <v>0</v>
      </c>
      <c r="BL263" s="16" t="s">
        <v>231</v>
      </c>
      <c r="BM263" s="230" t="s">
        <v>399</v>
      </c>
    </row>
    <row r="264" s="13" customFormat="1">
      <c r="A264" s="13"/>
      <c r="B264" s="237"/>
      <c r="C264" s="238"/>
      <c r="D264" s="232" t="s">
        <v>154</v>
      </c>
      <c r="E264" s="239" t="s">
        <v>1</v>
      </c>
      <c r="F264" s="240" t="s">
        <v>400</v>
      </c>
      <c r="G264" s="238"/>
      <c r="H264" s="241">
        <v>856.43600000000004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154</v>
      </c>
      <c r="AU264" s="247" t="s">
        <v>83</v>
      </c>
      <c r="AV264" s="13" t="s">
        <v>83</v>
      </c>
      <c r="AW264" s="13" t="s">
        <v>31</v>
      </c>
      <c r="AX264" s="13" t="s">
        <v>74</v>
      </c>
      <c r="AY264" s="247" t="s">
        <v>145</v>
      </c>
    </row>
    <row r="265" s="13" customFormat="1">
      <c r="A265" s="13"/>
      <c r="B265" s="237"/>
      <c r="C265" s="238"/>
      <c r="D265" s="232" t="s">
        <v>154</v>
      </c>
      <c r="E265" s="238"/>
      <c r="F265" s="240" t="s">
        <v>401</v>
      </c>
      <c r="G265" s="238"/>
      <c r="H265" s="241">
        <v>1747.1289999999999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154</v>
      </c>
      <c r="AU265" s="247" t="s">
        <v>83</v>
      </c>
      <c r="AV265" s="13" t="s">
        <v>83</v>
      </c>
      <c r="AW265" s="13" t="s">
        <v>4</v>
      </c>
      <c r="AX265" s="13" t="s">
        <v>79</v>
      </c>
      <c r="AY265" s="247" t="s">
        <v>145</v>
      </c>
    </row>
    <row r="266" s="2" customFormat="1" ht="24.15" customHeight="1">
      <c r="A266" s="37"/>
      <c r="B266" s="38"/>
      <c r="C266" s="258" t="s">
        <v>402</v>
      </c>
      <c r="D266" s="258" t="s">
        <v>396</v>
      </c>
      <c r="E266" s="259" t="s">
        <v>403</v>
      </c>
      <c r="F266" s="260" t="s">
        <v>404</v>
      </c>
      <c r="G266" s="261" t="s">
        <v>166</v>
      </c>
      <c r="H266" s="262">
        <v>873.56500000000005</v>
      </c>
      <c r="I266" s="263"/>
      <c r="J266" s="264">
        <f>ROUND(I266*H266,2)</f>
        <v>0</v>
      </c>
      <c r="K266" s="265"/>
      <c r="L266" s="266"/>
      <c r="M266" s="267" t="s">
        <v>1</v>
      </c>
      <c r="N266" s="268" t="s">
        <v>39</v>
      </c>
      <c r="O266" s="90"/>
      <c r="P266" s="228">
        <f>O266*H266</f>
        <v>0</v>
      </c>
      <c r="Q266" s="228">
        <v>0.0030000000000000001</v>
      </c>
      <c r="R266" s="228">
        <f>Q266*H266</f>
        <v>2.620695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304</v>
      </c>
      <c r="AT266" s="230" t="s">
        <v>396</v>
      </c>
      <c r="AU266" s="230" t="s">
        <v>83</v>
      </c>
      <c r="AY266" s="16" t="s">
        <v>145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79</v>
      </c>
      <c r="BK266" s="231">
        <f>ROUND(I266*H266,2)</f>
        <v>0</v>
      </c>
      <c r="BL266" s="16" t="s">
        <v>231</v>
      </c>
      <c r="BM266" s="230" t="s">
        <v>405</v>
      </c>
    </row>
    <row r="267" s="13" customFormat="1">
      <c r="A267" s="13"/>
      <c r="B267" s="237"/>
      <c r="C267" s="238"/>
      <c r="D267" s="232" t="s">
        <v>154</v>
      </c>
      <c r="E267" s="239" t="s">
        <v>1</v>
      </c>
      <c r="F267" s="240" t="s">
        <v>400</v>
      </c>
      <c r="G267" s="238"/>
      <c r="H267" s="241">
        <v>856.43600000000004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154</v>
      </c>
      <c r="AU267" s="247" t="s">
        <v>83</v>
      </c>
      <c r="AV267" s="13" t="s">
        <v>83</v>
      </c>
      <c r="AW267" s="13" t="s">
        <v>31</v>
      </c>
      <c r="AX267" s="13" t="s">
        <v>79</v>
      </c>
      <c r="AY267" s="247" t="s">
        <v>145</v>
      </c>
    </row>
    <row r="268" s="13" customFormat="1">
      <c r="A268" s="13"/>
      <c r="B268" s="237"/>
      <c r="C268" s="238"/>
      <c r="D268" s="232" t="s">
        <v>154</v>
      </c>
      <c r="E268" s="238"/>
      <c r="F268" s="240" t="s">
        <v>406</v>
      </c>
      <c r="G268" s="238"/>
      <c r="H268" s="241">
        <v>873.56500000000005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154</v>
      </c>
      <c r="AU268" s="247" t="s">
        <v>83</v>
      </c>
      <c r="AV268" s="13" t="s">
        <v>83</v>
      </c>
      <c r="AW268" s="13" t="s">
        <v>4</v>
      </c>
      <c r="AX268" s="13" t="s">
        <v>79</v>
      </c>
      <c r="AY268" s="247" t="s">
        <v>145</v>
      </c>
    </row>
    <row r="269" s="2" customFormat="1" ht="24.15" customHeight="1">
      <c r="A269" s="37"/>
      <c r="B269" s="38"/>
      <c r="C269" s="218" t="s">
        <v>407</v>
      </c>
      <c r="D269" s="218" t="s">
        <v>147</v>
      </c>
      <c r="E269" s="219" t="s">
        <v>408</v>
      </c>
      <c r="F269" s="220" t="s">
        <v>409</v>
      </c>
      <c r="G269" s="221" t="s">
        <v>166</v>
      </c>
      <c r="H269" s="222">
        <v>839.5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39</v>
      </c>
      <c r="O269" s="90"/>
      <c r="P269" s="228">
        <f>O269*H269</f>
        <v>0</v>
      </c>
      <c r="Q269" s="228">
        <v>1.0000000000000001E-05</v>
      </c>
      <c r="R269" s="228">
        <f>Q269*H269</f>
        <v>0.0083950000000000014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231</v>
      </c>
      <c r="AT269" s="230" t="s">
        <v>147</v>
      </c>
      <c r="AU269" s="230" t="s">
        <v>83</v>
      </c>
      <c r="AY269" s="16" t="s">
        <v>145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79</v>
      </c>
      <c r="BK269" s="231">
        <f>ROUND(I269*H269,2)</f>
        <v>0</v>
      </c>
      <c r="BL269" s="16" t="s">
        <v>231</v>
      </c>
      <c r="BM269" s="230" t="s">
        <v>410</v>
      </c>
    </row>
    <row r="270" s="2" customFormat="1" ht="24.15" customHeight="1">
      <c r="A270" s="37"/>
      <c r="B270" s="38"/>
      <c r="C270" s="258" t="s">
        <v>411</v>
      </c>
      <c r="D270" s="258" t="s">
        <v>396</v>
      </c>
      <c r="E270" s="259" t="s">
        <v>412</v>
      </c>
      <c r="F270" s="260" t="s">
        <v>413</v>
      </c>
      <c r="G270" s="261" t="s">
        <v>166</v>
      </c>
      <c r="H270" s="262">
        <v>965.42499999999995</v>
      </c>
      <c r="I270" s="263"/>
      <c r="J270" s="264">
        <f>ROUND(I270*H270,2)</f>
        <v>0</v>
      </c>
      <c r="K270" s="265"/>
      <c r="L270" s="266"/>
      <c r="M270" s="267" t="s">
        <v>1</v>
      </c>
      <c r="N270" s="268" t="s">
        <v>39</v>
      </c>
      <c r="O270" s="90"/>
      <c r="P270" s="228">
        <f>O270*H270</f>
        <v>0</v>
      </c>
      <c r="Q270" s="228">
        <v>0.00016000000000000001</v>
      </c>
      <c r="R270" s="228">
        <f>Q270*H270</f>
        <v>0.15446799999999999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304</v>
      </c>
      <c r="AT270" s="230" t="s">
        <v>396</v>
      </c>
      <c r="AU270" s="230" t="s">
        <v>83</v>
      </c>
      <c r="AY270" s="16" t="s">
        <v>145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79</v>
      </c>
      <c r="BK270" s="231">
        <f>ROUND(I270*H270,2)</f>
        <v>0</v>
      </c>
      <c r="BL270" s="16" t="s">
        <v>231</v>
      </c>
      <c r="BM270" s="230" t="s">
        <v>414</v>
      </c>
    </row>
    <row r="271" s="13" customFormat="1">
      <c r="A271" s="13"/>
      <c r="B271" s="237"/>
      <c r="C271" s="238"/>
      <c r="D271" s="232" t="s">
        <v>154</v>
      </c>
      <c r="E271" s="238"/>
      <c r="F271" s="240" t="s">
        <v>415</v>
      </c>
      <c r="G271" s="238"/>
      <c r="H271" s="241">
        <v>965.42499999999995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154</v>
      </c>
      <c r="AU271" s="247" t="s">
        <v>83</v>
      </c>
      <c r="AV271" s="13" t="s">
        <v>83</v>
      </c>
      <c r="AW271" s="13" t="s">
        <v>4</v>
      </c>
      <c r="AX271" s="13" t="s">
        <v>79</v>
      </c>
      <c r="AY271" s="247" t="s">
        <v>145</v>
      </c>
    </row>
    <row r="272" s="2" customFormat="1" ht="24.15" customHeight="1">
      <c r="A272" s="37"/>
      <c r="B272" s="38"/>
      <c r="C272" s="218" t="s">
        <v>416</v>
      </c>
      <c r="D272" s="218" t="s">
        <v>147</v>
      </c>
      <c r="E272" s="219" t="s">
        <v>417</v>
      </c>
      <c r="F272" s="220" t="s">
        <v>418</v>
      </c>
      <c r="G272" s="221" t="s">
        <v>150</v>
      </c>
      <c r="H272" s="222">
        <v>16.760999999999999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39</v>
      </c>
      <c r="O272" s="90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231</v>
      </c>
      <c r="AT272" s="230" t="s">
        <v>147</v>
      </c>
      <c r="AU272" s="230" t="s">
        <v>83</v>
      </c>
      <c r="AY272" s="16" t="s">
        <v>145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79</v>
      </c>
      <c r="BK272" s="231">
        <f>ROUND(I272*H272,2)</f>
        <v>0</v>
      </c>
      <c r="BL272" s="16" t="s">
        <v>231</v>
      </c>
      <c r="BM272" s="230" t="s">
        <v>419</v>
      </c>
    </row>
    <row r="273" s="2" customFormat="1" ht="24.15" customHeight="1">
      <c r="A273" s="37"/>
      <c r="B273" s="38"/>
      <c r="C273" s="218" t="s">
        <v>420</v>
      </c>
      <c r="D273" s="218" t="s">
        <v>147</v>
      </c>
      <c r="E273" s="219" t="s">
        <v>421</v>
      </c>
      <c r="F273" s="220" t="s">
        <v>422</v>
      </c>
      <c r="G273" s="221" t="s">
        <v>150</v>
      </c>
      <c r="H273" s="222">
        <v>16.760999999999999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39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231</v>
      </c>
      <c r="AT273" s="230" t="s">
        <v>147</v>
      </c>
      <c r="AU273" s="230" t="s">
        <v>83</v>
      </c>
      <c r="AY273" s="16" t="s">
        <v>145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79</v>
      </c>
      <c r="BK273" s="231">
        <f>ROUND(I273*H273,2)</f>
        <v>0</v>
      </c>
      <c r="BL273" s="16" t="s">
        <v>231</v>
      </c>
      <c r="BM273" s="230" t="s">
        <v>423</v>
      </c>
    </row>
    <row r="274" s="12" customFormat="1" ht="22.8" customHeight="1">
      <c r="A274" s="12"/>
      <c r="B274" s="202"/>
      <c r="C274" s="203"/>
      <c r="D274" s="204" t="s">
        <v>73</v>
      </c>
      <c r="E274" s="216" t="s">
        <v>424</v>
      </c>
      <c r="F274" s="216" t="s">
        <v>425</v>
      </c>
      <c r="G274" s="203"/>
      <c r="H274" s="203"/>
      <c r="I274" s="206"/>
      <c r="J274" s="217">
        <f>BK274</f>
        <v>0</v>
      </c>
      <c r="K274" s="203"/>
      <c r="L274" s="208"/>
      <c r="M274" s="209"/>
      <c r="N274" s="210"/>
      <c r="O274" s="210"/>
      <c r="P274" s="211">
        <f>SUM(P275:P314)</f>
        <v>0</v>
      </c>
      <c r="Q274" s="210"/>
      <c r="R274" s="211">
        <f>SUM(R275:R314)</f>
        <v>44.295695880000011</v>
      </c>
      <c r="S274" s="210"/>
      <c r="T274" s="212">
        <f>SUM(T275:T314)</f>
        <v>1.5840000000000001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3" t="s">
        <v>83</v>
      </c>
      <c r="AT274" s="214" t="s">
        <v>73</v>
      </c>
      <c r="AU274" s="214" t="s">
        <v>79</v>
      </c>
      <c r="AY274" s="213" t="s">
        <v>145</v>
      </c>
      <c r="BK274" s="215">
        <f>SUM(BK275:BK314)</f>
        <v>0</v>
      </c>
    </row>
    <row r="275" s="2" customFormat="1" ht="24.15" customHeight="1">
      <c r="A275" s="37"/>
      <c r="B275" s="38"/>
      <c r="C275" s="218" t="s">
        <v>426</v>
      </c>
      <c r="D275" s="218" t="s">
        <v>147</v>
      </c>
      <c r="E275" s="219" t="s">
        <v>427</v>
      </c>
      <c r="F275" s="220" t="s">
        <v>428</v>
      </c>
      <c r="G275" s="221" t="s">
        <v>207</v>
      </c>
      <c r="H275" s="222">
        <v>23.289000000000001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39</v>
      </c>
      <c r="O275" s="90"/>
      <c r="P275" s="228">
        <f>O275*H275</f>
        <v>0</v>
      </c>
      <c r="Q275" s="228">
        <v>0.00122</v>
      </c>
      <c r="R275" s="228">
        <f>Q275*H275</f>
        <v>0.02841258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231</v>
      </c>
      <c r="AT275" s="230" t="s">
        <v>147</v>
      </c>
      <c r="AU275" s="230" t="s">
        <v>83</v>
      </c>
      <c r="AY275" s="16" t="s">
        <v>145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79</v>
      </c>
      <c r="BK275" s="231">
        <f>ROUND(I275*H275,2)</f>
        <v>0</v>
      </c>
      <c r="BL275" s="16" t="s">
        <v>231</v>
      </c>
      <c r="BM275" s="230" t="s">
        <v>429</v>
      </c>
    </row>
    <row r="276" s="13" customFormat="1">
      <c r="A276" s="13"/>
      <c r="B276" s="237"/>
      <c r="C276" s="238"/>
      <c r="D276" s="232" t="s">
        <v>154</v>
      </c>
      <c r="E276" s="239" t="s">
        <v>1</v>
      </c>
      <c r="F276" s="240" t="s">
        <v>430</v>
      </c>
      <c r="G276" s="238"/>
      <c r="H276" s="241">
        <v>23.289000000000001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154</v>
      </c>
      <c r="AU276" s="247" t="s">
        <v>83</v>
      </c>
      <c r="AV276" s="13" t="s">
        <v>83</v>
      </c>
      <c r="AW276" s="13" t="s">
        <v>31</v>
      </c>
      <c r="AX276" s="13" t="s">
        <v>74</v>
      </c>
      <c r="AY276" s="247" t="s">
        <v>145</v>
      </c>
    </row>
    <row r="277" s="2" customFormat="1" ht="24.15" customHeight="1">
      <c r="A277" s="37"/>
      <c r="B277" s="38"/>
      <c r="C277" s="218" t="s">
        <v>431</v>
      </c>
      <c r="D277" s="218" t="s">
        <v>147</v>
      </c>
      <c r="E277" s="219" t="s">
        <v>432</v>
      </c>
      <c r="F277" s="220" t="s">
        <v>433</v>
      </c>
      <c r="G277" s="221" t="s">
        <v>434</v>
      </c>
      <c r="H277" s="222">
        <v>100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39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0.01584</v>
      </c>
      <c r="T277" s="229">
        <f>S277*H277</f>
        <v>1.5840000000000001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231</v>
      </c>
      <c r="AT277" s="230" t="s">
        <v>147</v>
      </c>
      <c r="AU277" s="230" t="s">
        <v>83</v>
      </c>
      <c r="AY277" s="16" t="s">
        <v>145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79</v>
      </c>
      <c r="BK277" s="231">
        <f>ROUND(I277*H277,2)</f>
        <v>0</v>
      </c>
      <c r="BL277" s="16" t="s">
        <v>231</v>
      </c>
      <c r="BM277" s="230" t="s">
        <v>435</v>
      </c>
    </row>
    <row r="278" s="2" customFormat="1" ht="24.15" customHeight="1">
      <c r="A278" s="37"/>
      <c r="B278" s="38"/>
      <c r="C278" s="218" t="s">
        <v>436</v>
      </c>
      <c r="D278" s="218" t="s">
        <v>147</v>
      </c>
      <c r="E278" s="219" t="s">
        <v>437</v>
      </c>
      <c r="F278" s="220" t="s">
        <v>438</v>
      </c>
      <c r="G278" s="221" t="s">
        <v>434</v>
      </c>
      <c r="H278" s="222">
        <v>100</v>
      </c>
      <c r="I278" s="223"/>
      <c r="J278" s="224">
        <f>ROUND(I278*H278,2)</f>
        <v>0</v>
      </c>
      <c r="K278" s="225"/>
      <c r="L278" s="43"/>
      <c r="M278" s="226" t="s">
        <v>1</v>
      </c>
      <c r="N278" s="227" t="s">
        <v>39</v>
      </c>
      <c r="O278" s="90"/>
      <c r="P278" s="228">
        <f>O278*H278</f>
        <v>0</v>
      </c>
      <c r="Q278" s="228">
        <v>0.017520000000000001</v>
      </c>
      <c r="R278" s="228">
        <f>Q278*H278</f>
        <v>1.752</v>
      </c>
      <c r="S278" s="228">
        <v>0</v>
      </c>
      <c r="T278" s="22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231</v>
      </c>
      <c r="AT278" s="230" t="s">
        <v>147</v>
      </c>
      <c r="AU278" s="230" t="s">
        <v>83</v>
      </c>
      <c r="AY278" s="16" t="s">
        <v>145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79</v>
      </c>
      <c r="BK278" s="231">
        <f>ROUND(I278*H278,2)</f>
        <v>0</v>
      </c>
      <c r="BL278" s="16" t="s">
        <v>231</v>
      </c>
      <c r="BM278" s="230" t="s">
        <v>439</v>
      </c>
    </row>
    <row r="279" s="2" customFormat="1" ht="33" customHeight="1">
      <c r="A279" s="37"/>
      <c r="B279" s="38"/>
      <c r="C279" s="218" t="s">
        <v>440</v>
      </c>
      <c r="D279" s="218" t="s">
        <v>147</v>
      </c>
      <c r="E279" s="219" t="s">
        <v>441</v>
      </c>
      <c r="F279" s="220" t="s">
        <v>442</v>
      </c>
      <c r="G279" s="221" t="s">
        <v>166</v>
      </c>
      <c r="H279" s="222">
        <v>866.43600000000004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39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231</v>
      </c>
      <c r="AT279" s="230" t="s">
        <v>147</v>
      </c>
      <c r="AU279" s="230" t="s">
        <v>83</v>
      </c>
      <c r="AY279" s="16" t="s">
        <v>145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79</v>
      </c>
      <c r="BK279" s="231">
        <f>ROUND(I279*H279,2)</f>
        <v>0</v>
      </c>
      <c r="BL279" s="16" t="s">
        <v>231</v>
      </c>
      <c r="BM279" s="230" t="s">
        <v>443</v>
      </c>
    </row>
    <row r="280" s="13" customFormat="1">
      <c r="A280" s="13"/>
      <c r="B280" s="237"/>
      <c r="C280" s="238"/>
      <c r="D280" s="232" t="s">
        <v>154</v>
      </c>
      <c r="E280" s="239" t="s">
        <v>1</v>
      </c>
      <c r="F280" s="240" t="s">
        <v>444</v>
      </c>
      <c r="G280" s="238"/>
      <c r="H280" s="241">
        <v>866.43600000000004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154</v>
      </c>
      <c r="AU280" s="247" t="s">
        <v>83</v>
      </c>
      <c r="AV280" s="13" t="s">
        <v>83</v>
      </c>
      <c r="AW280" s="13" t="s">
        <v>31</v>
      </c>
      <c r="AX280" s="13" t="s">
        <v>74</v>
      </c>
      <c r="AY280" s="247" t="s">
        <v>145</v>
      </c>
    </row>
    <row r="281" s="2" customFormat="1" ht="16.5" customHeight="1">
      <c r="A281" s="37"/>
      <c r="B281" s="38"/>
      <c r="C281" s="258" t="s">
        <v>445</v>
      </c>
      <c r="D281" s="258" t="s">
        <v>396</v>
      </c>
      <c r="E281" s="259" t="s">
        <v>446</v>
      </c>
      <c r="F281" s="260" t="s">
        <v>447</v>
      </c>
      <c r="G281" s="261" t="s">
        <v>207</v>
      </c>
      <c r="H281" s="262">
        <v>23.289000000000001</v>
      </c>
      <c r="I281" s="263"/>
      <c r="J281" s="264">
        <f>ROUND(I281*H281,2)</f>
        <v>0</v>
      </c>
      <c r="K281" s="265"/>
      <c r="L281" s="266"/>
      <c r="M281" s="267" t="s">
        <v>1</v>
      </c>
      <c r="N281" s="268" t="s">
        <v>39</v>
      </c>
      <c r="O281" s="90"/>
      <c r="P281" s="228">
        <f>O281*H281</f>
        <v>0</v>
      </c>
      <c r="Q281" s="228">
        <v>0.55000000000000004</v>
      </c>
      <c r="R281" s="228">
        <f>Q281*H281</f>
        <v>12.808950000000001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304</v>
      </c>
      <c r="AT281" s="230" t="s">
        <v>396</v>
      </c>
      <c r="AU281" s="230" t="s">
        <v>83</v>
      </c>
      <c r="AY281" s="16" t="s">
        <v>145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79</v>
      </c>
      <c r="BK281" s="231">
        <f>ROUND(I281*H281,2)</f>
        <v>0</v>
      </c>
      <c r="BL281" s="16" t="s">
        <v>231</v>
      </c>
      <c r="BM281" s="230" t="s">
        <v>448</v>
      </c>
    </row>
    <row r="282" s="13" customFormat="1">
      <c r="A282" s="13"/>
      <c r="B282" s="237"/>
      <c r="C282" s="238"/>
      <c r="D282" s="232" t="s">
        <v>154</v>
      </c>
      <c r="E282" s="239" t="s">
        <v>1</v>
      </c>
      <c r="F282" s="240" t="s">
        <v>449</v>
      </c>
      <c r="G282" s="238"/>
      <c r="H282" s="241">
        <v>20.794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154</v>
      </c>
      <c r="AU282" s="247" t="s">
        <v>83</v>
      </c>
      <c r="AV282" s="13" t="s">
        <v>83</v>
      </c>
      <c r="AW282" s="13" t="s">
        <v>31</v>
      </c>
      <c r="AX282" s="13" t="s">
        <v>79</v>
      </c>
      <c r="AY282" s="247" t="s">
        <v>145</v>
      </c>
    </row>
    <row r="283" s="13" customFormat="1">
      <c r="A283" s="13"/>
      <c r="B283" s="237"/>
      <c r="C283" s="238"/>
      <c r="D283" s="232" t="s">
        <v>154</v>
      </c>
      <c r="E283" s="238"/>
      <c r="F283" s="240" t="s">
        <v>450</v>
      </c>
      <c r="G283" s="238"/>
      <c r="H283" s="241">
        <v>23.289000000000001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154</v>
      </c>
      <c r="AU283" s="247" t="s">
        <v>83</v>
      </c>
      <c r="AV283" s="13" t="s">
        <v>83</v>
      </c>
      <c r="AW283" s="13" t="s">
        <v>4</v>
      </c>
      <c r="AX283" s="13" t="s">
        <v>79</v>
      </c>
      <c r="AY283" s="247" t="s">
        <v>145</v>
      </c>
    </row>
    <row r="284" s="2" customFormat="1" ht="33" customHeight="1">
      <c r="A284" s="37"/>
      <c r="B284" s="38"/>
      <c r="C284" s="218" t="s">
        <v>451</v>
      </c>
      <c r="D284" s="218" t="s">
        <v>147</v>
      </c>
      <c r="E284" s="219" t="s">
        <v>452</v>
      </c>
      <c r="F284" s="220" t="s">
        <v>453</v>
      </c>
      <c r="G284" s="221" t="s">
        <v>166</v>
      </c>
      <c r="H284" s="222">
        <v>866.43600000000004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39</v>
      </c>
      <c r="O284" s="90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231</v>
      </c>
      <c r="AT284" s="230" t="s">
        <v>147</v>
      </c>
      <c r="AU284" s="230" t="s">
        <v>83</v>
      </c>
      <c r="AY284" s="16" t="s">
        <v>145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79</v>
      </c>
      <c r="BK284" s="231">
        <f>ROUND(I284*H284,2)</f>
        <v>0</v>
      </c>
      <c r="BL284" s="16" t="s">
        <v>231</v>
      </c>
      <c r="BM284" s="230" t="s">
        <v>454</v>
      </c>
    </row>
    <row r="285" s="13" customFormat="1">
      <c r="A285" s="13"/>
      <c r="B285" s="237"/>
      <c r="C285" s="238"/>
      <c r="D285" s="232" t="s">
        <v>154</v>
      </c>
      <c r="E285" s="239" t="s">
        <v>1</v>
      </c>
      <c r="F285" s="240" t="s">
        <v>380</v>
      </c>
      <c r="G285" s="238"/>
      <c r="H285" s="241">
        <v>89.212999999999994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154</v>
      </c>
      <c r="AU285" s="247" t="s">
        <v>83</v>
      </c>
      <c r="AV285" s="13" t="s">
        <v>83</v>
      </c>
      <c r="AW285" s="13" t="s">
        <v>31</v>
      </c>
      <c r="AX285" s="13" t="s">
        <v>74</v>
      </c>
      <c r="AY285" s="247" t="s">
        <v>145</v>
      </c>
    </row>
    <row r="286" s="13" customFormat="1">
      <c r="A286" s="13"/>
      <c r="B286" s="237"/>
      <c r="C286" s="238"/>
      <c r="D286" s="232" t="s">
        <v>154</v>
      </c>
      <c r="E286" s="239" t="s">
        <v>1</v>
      </c>
      <c r="F286" s="240" t="s">
        <v>381</v>
      </c>
      <c r="G286" s="238"/>
      <c r="H286" s="241">
        <v>184.68000000000001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154</v>
      </c>
      <c r="AU286" s="247" t="s">
        <v>83</v>
      </c>
      <c r="AV286" s="13" t="s">
        <v>83</v>
      </c>
      <c r="AW286" s="13" t="s">
        <v>31</v>
      </c>
      <c r="AX286" s="13" t="s">
        <v>74</v>
      </c>
      <c r="AY286" s="247" t="s">
        <v>145</v>
      </c>
    </row>
    <row r="287" s="13" customFormat="1">
      <c r="A287" s="13"/>
      <c r="B287" s="237"/>
      <c r="C287" s="238"/>
      <c r="D287" s="232" t="s">
        <v>154</v>
      </c>
      <c r="E287" s="239" t="s">
        <v>1</v>
      </c>
      <c r="F287" s="240" t="s">
        <v>382</v>
      </c>
      <c r="G287" s="238"/>
      <c r="H287" s="241">
        <v>39.780000000000001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154</v>
      </c>
      <c r="AU287" s="247" t="s">
        <v>83</v>
      </c>
      <c r="AV287" s="13" t="s">
        <v>83</v>
      </c>
      <c r="AW287" s="13" t="s">
        <v>31</v>
      </c>
      <c r="AX287" s="13" t="s">
        <v>74</v>
      </c>
      <c r="AY287" s="247" t="s">
        <v>145</v>
      </c>
    </row>
    <row r="288" s="13" customFormat="1">
      <c r="A288" s="13"/>
      <c r="B288" s="237"/>
      <c r="C288" s="238"/>
      <c r="D288" s="232" t="s">
        <v>154</v>
      </c>
      <c r="E288" s="239" t="s">
        <v>1</v>
      </c>
      <c r="F288" s="240" t="s">
        <v>383</v>
      </c>
      <c r="G288" s="238"/>
      <c r="H288" s="241">
        <v>14.4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154</v>
      </c>
      <c r="AU288" s="247" t="s">
        <v>83</v>
      </c>
      <c r="AV288" s="13" t="s">
        <v>83</v>
      </c>
      <c r="AW288" s="13" t="s">
        <v>31</v>
      </c>
      <c r="AX288" s="13" t="s">
        <v>74</v>
      </c>
      <c r="AY288" s="247" t="s">
        <v>145</v>
      </c>
    </row>
    <row r="289" s="13" customFormat="1">
      <c r="A289" s="13"/>
      <c r="B289" s="237"/>
      <c r="C289" s="238"/>
      <c r="D289" s="232" t="s">
        <v>154</v>
      </c>
      <c r="E289" s="239" t="s">
        <v>1</v>
      </c>
      <c r="F289" s="240" t="s">
        <v>384</v>
      </c>
      <c r="G289" s="238"/>
      <c r="H289" s="241">
        <v>23.399999999999999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154</v>
      </c>
      <c r="AU289" s="247" t="s">
        <v>83</v>
      </c>
      <c r="AV289" s="13" t="s">
        <v>83</v>
      </c>
      <c r="AW289" s="13" t="s">
        <v>31</v>
      </c>
      <c r="AX289" s="13" t="s">
        <v>74</v>
      </c>
      <c r="AY289" s="247" t="s">
        <v>145</v>
      </c>
    </row>
    <row r="290" s="13" customFormat="1">
      <c r="A290" s="13"/>
      <c r="B290" s="237"/>
      <c r="C290" s="238"/>
      <c r="D290" s="232" t="s">
        <v>154</v>
      </c>
      <c r="E290" s="239" t="s">
        <v>1</v>
      </c>
      <c r="F290" s="240" t="s">
        <v>385</v>
      </c>
      <c r="G290" s="238"/>
      <c r="H290" s="241">
        <v>39.060000000000002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154</v>
      </c>
      <c r="AU290" s="247" t="s">
        <v>83</v>
      </c>
      <c r="AV290" s="13" t="s">
        <v>83</v>
      </c>
      <c r="AW290" s="13" t="s">
        <v>31</v>
      </c>
      <c r="AX290" s="13" t="s">
        <v>74</v>
      </c>
      <c r="AY290" s="247" t="s">
        <v>145</v>
      </c>
    </row>
    <row r="291" s="13" customFormat="1">
      <c r="A291" s="13"/>
      <c r="B291" s="237"/>
      <c r="C291" s="238"/>
      <c r="D291" s="232" t="s">
        <v>154</v>
      </c>
      <c r="E291" s="239" t="s">
        <v>1</v>
      </c>
      <c r="F291" s="240" t="s">
        <v>386</v>
      </c>
      <c r="G291" s="238"/>
      <c r="H291" s="241">
        <v>54.299999999999997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154</v>
      </c>
      <c r="AU291" s="247" t="s">
        <v>83</v>
      </c>
      <c r="AV291" s="13" t="s">
        <v>83</v>
      </c>
      <c r="AW291" s="13" t="s">
        <v>31</v>
      </c>
      <c r="AX291" s="13" t="s">
        <v>74</v>
      </c>
      <c r="AY291" s="247" t="s">
        <v>145</v>
      </c>
    </row>
    <row r="292" s="13" customFormat="1">
      <c r="A292" s="13"/>
      <c r="B292" s="237"/>
      <c r="C292" s="238"/>
      <c r="D292" s="232" t="s">
        <v>154</v>
      </c>
      <c r="E292" s="239" t="s">
        <v>1</v>
      </c>
      <c r="F292" s="240" t="s">
        <v>387</v>
      </c>
      <c r="G292" s="238"/>
      <c r="H292" s="241">
        <v>18.25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154</v>
      </c>
      <c r="AU292" s="247" t="s">
        <v>83</v>
      </c>
      <c r="AV292" s="13" t="s">
        <v>83</v>
      </c>
      <c r="AW292" s="13" t="s">
        <v>31</v>
      </c>
      <c r="AX292" s="13" t="s">
        <v>74</v>
      </c>
      <c r="AY292" s="247" t="s">
        <v>145</v>
      </c>
    </row>
    <row r="293" s="13" customFormat="1">
      <c r="A293" s="13"/>
      <c r="B293" s="237"/>
      <c r="C293" s="238"/>
      <c r="D293" s="232" t="s">
        <v>154</v>
      </c>
      <c r="E293" s="239" t="s">
        <v>1</v>
      </c>
      <c r="F293" s="240" t="s">
        <v>388</v>
      </c>
      <c r="G293" s="238"/>
      <c r="H293" s="241">
        <v>244.76300000000001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154</v>
      </c>
      <c r="AU293" s="247" t="s">
        <v>83</v>
      </c>
      <c r="AV293" s="13" t="s">
        <v>83</v>
      </c>
      <c r="AW293" s="13" t="s">
        <v>31</v>
      </c>
      <c r="AX293" s="13" t="s">
        <v>74</v>
      </c>
      <c r="AY293" s="247" t="s">
        <v>145</v>
      </c>
    </row>
    <row r="294" s="13" customFormat="1">
      <c r="A294" s="13"/>
      <c r="B294" s="237"/>
      <c r="C294" s="238"/>
      <c r="D294" s="232" t="s">
        <v>154</v>
      </c>
      <c r="E294" s="239" t="s">
        <v>1</v>
      </c>
      <c r="F294" s="240" t="s">
        <v>389</v>
      </c>
      <c r="G294" s="238"/>
      <c r="H294" s="241">
        <v>36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154</v>
      </c>
      <c r="AU294" s="247" t="s">
        <v>83</v>
      </c>
      <c r="AV294" s="13" t="s">
        <v>83</v>
      </c>
      <c r="AW294" s="13" t="s">
        <v>31</v>
      </c>
      <c r="AX294" s="13" t="s">
        <v>74</v>
      </c>
      <c r="AY294" s="247" t="s">
        <v>145</v>
      </c>
    </row>
    <row r="295" s="13" customFormat="1">
      <c r="A295" s="13"/>
      <c r="B295" s="237"/>
      <c r="C295" s="238"/>
      <c r="D295" s="232" t="s">
        <v>154</v>
      </c>
      <c r="E295" s="239" t="s">
        <v>1</v>
      </c>
      <c r="F295" s="240" t="s">
        <v>390</v>
      </c>
      <c r="G295" s="238"/>
      <c r="H295" s="241">
        <v>67.450000000000003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154</v>
      </c>
      <c r="AU295" s="247" t="s">
        <v>83</v>
      </c>
      <c r="AV295" s="13" t="s">
        <v>83</v>
      </c>
      <c r="AW295" s="13" t="s">
        <v>31</v>
      </c>
      <c r="AX295" s="13" t="s">
        <v>74</v>
      </c>
      <c r="AY295" s="247" t="s">
        <v>145</v>
      </c>
    </row>
    <row r="296" s="13" customFormat="1">
      <c r="A296" s="13"/>
      <c r="B296" s="237"/>
      <c r="C296" s="238"/>
      <c r="D296" s="232" t="s">
        <v>154</v>
      </c>
      <c r="E296" s="239" t="s">
        <v>1</v>
      </c>
      <c r="F296" s="240" t="s">
        <v>391</v>
      </c>
      <c r="G296" s="238"/>
      <c r="H296" s="241">
        <v>15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154</v>
      </c>
      <c r="AU296" s="247" t="s">
        <v>83</v>
      </c>
      <c r="AV296" s="13" t="s">
        <v>83</v>
      </c>
      <c r="AW296" s="13" t="s">
        <v>31</v>
      </c>
      <c r="AX296" s="13" t="s">
        <v>74</v>
      </c>
      <c r="AY296" s="247" t="s">
        <v>145</v>
      </c>
    </row>
    <row r="297" s="13" customFormat="1">
      <c r="A297" s="13"/>
      <c r="B297" s="237"/>
      <c r="C297" s="238"/>
      <c r="D297" s="232" t="s">
        <v>154</v>
      </c>
      <c r="E297" s="239" t="s">
        <v>1</v>
      </c>
      <c r="F297" s="240" t="s">
        <v>392</v>
      </c>
      <c r="G297" s="238"/>
      <c r="H297" s="241">
        <v>10.140000000000001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154</v>
      </c>
      <c r="AU297" s="247" t="s">
        <v>83</v>
      </c>
      <c r="AV297" s="13" t="s">
        <v>83</v>
      </c>
      <c r="AW297" s="13" t="s">
        <v>31</v>
      </c>
      <c r="AX297" s="13" t="s">
        <v>74</v>
      </c>
      <c r="AY297" s="247" t="s">
        <v>145</v>
      </c>
    </row>
    <row r="298" s="13" customFormat="1">
      <c r="A298" s="13"/>
      <c r="B298" s="237"/>
      <c r="C298" s="238"/>
      <c r="D298" s="232" t="s">
        <v>154</v>
      </c>
      <c r="E298" s="239" t="s">
        <v>1</v>
      </c>
      <c r="F298" s="240" t="s">
        <v>455</v>
      </c>
      <c r="G298" s="238"/>
      <c r="H298" s="241">
        <v>30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154</v>
      </c>
      <c r="AU298" s="247" t="s">
        <v>83</v>
      </c>
      <c r="AV298" s="13" t="s">
        <v>83</v>
      </c>
      <c r="AW298" s="13" t="s">
        <v>31</v>
      </c>
      <c r="AX298" s="13" t="s">
        <v>74</v>
      </c>
      <c r="AY298" s="247" t="s">
        <v>145</v>
      </c>
    </row>
    <row r="299" s="2" customFormat="1" ht="16.5" customHeight="1">
      <c r="A299" s="37"/>
      <c r="B299" s="38"/>
      <c r="C299" s="218" t="s">
        <v>456</v>
      </c>
      <c r="D299" s="218" t="s">
        <v>147</v>
      </c>
      <c r="E299" s="219" t="s">
        <v>457</v>
      </c>
      <c r="F299" s="220" t="s">
        <v>458</v>
      </c>
      <c r="G299" s="221" t="s">
        <v>434</v>
      </c>
      <c r="H299" s="222">
        <v>1150</v>
      </c>
      <c r="I299" s="223"/>
      <c r="J299" s="224">
        <f>ROUND(I299*H299,2)</f>
        <v>0</v>
      </c>
      <c r="K299" s="225"/>
      <c r="L299" s="43"/>
      <c r="M299" s="226" t="s">
        <v>1</v>
      </c>
      <c r="N299" s="227" t="s">
        <v>39</v>
      </c>
      <c r="O299" s="90"/>
      <c r="P299" s="228">
        <f>O299*H299</f>
        <v>0</v>
      </c>
      <c r="Q299" s="228">
        <v>2.0000000000000002E-05</v>
      </c>
      <c r="R299" s="228">
        <f>Q299*H299</f>
        <v>0.023000000000000003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231</v>
      </c>
      <c r="AT299" s="230" t="s">
        <v>147</v>
      </c>
      <c r="AU299" s="230" t="s">
        <v>83</v>
      </c>
      <c r="AY299" s="16" t="s">
        <v>145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79</v>
      </c>
      <c r="BK299" s="231">
        <f>ROUND(I299*H299,2)</f>
        <v>0</v>
      </c>
      <c r="BL299" s="16" t="s">
        <v>231</v>
      </c>
      <c r="BM299" s="230" t="s">
        <v>459</v>
      </c>
    </row>
    <row r="300" s="2" customFormat="1" ht="16.5" customHeight="1">
      <c r="A300" s="37"/>
      <c r="B300" s="38"/>
      <c r="C300" s="258" t="s">
        <v>460</v>
      </c>
      <c r="D300" s="258" t="s">
        <v>396</v>
      </c>
      <c r="E300" s="259" t="s">
        <v>461</v>
      </c>
      <c r="F300" s="260" t="s">
        <v>462</v>
      </c>
      <c r="G300" s="261" t="s">
        <v>207</v>
      </c>
      <c r="H300" s="262">
        <v>15.901</v>
      </c>
      <c r="I300" s="263"/>
      <c r="J300" s="264">
        <f>ROUND(I300*H300,2)</f>
        <v>0</v>
      </c>
      <c r="K300" s="265"/>
      <c r="L300" s="266"/>
      <c r="M300" s="267" t="s">
        <v>1</v>
      </c>
      <c r="N300" s="268" t="s">
        <v>39</v>
      </c>
      <c r="O300" s="90"/>
      <c r="P300" s="228">
        <f>O300*H300</f>
        <v>0</v>
      </c>
      <c r="Q300" s="228">
        <v>0.55000000000000004</v>
      </c>
      <c r="R300" s="228">
        <f>Q300*H300</f>
        <v>8.7455499999999997</v>
      </c>
      <c r="S300" s="228">
        <v>0</v>
      </c>
      <c r="T300" s="22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0" t="s">
        <v>304</v>
      </c>
      <c r="AT300" s="230" t="s">
        <v>396</v>
      </c>
      <c r="AU300" s="230" t="s">
        <v>83</v>
      </c>
      <c r="AY300" s="16" t="s">
        <v>145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6" t="s">
        <v>79</v>
      </c>
      <c r="BK300" s="231">
        <f>ROUND(I300*H300,2)</f>
        <v>0</v>
      </c>
      <c r="BL300" s="16" t="s">
        <v>231</v>
      </c>
      <c r="BM300" s="230" t="s">
        <v>463</v>
      </c>
    </row>
    <row r="301" s="13" customFormat="1">
      <c r="A301" s="13"/>
      <c r="B301" s="237"/>
      <c r="C301" s="238"/>
      <c r="D301" s="232" t="s">
        <v>154</v>
      </c>
      <c r="E301" s="239" t="s">
        <v>1</v>
      </c>
      <c r="F301" s="240" t="s">
        <v>464</v>
      </c>
      <c r="G301" s="238"/>
      <c r="H301" s="241">
        <v>11.436999999999999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154</v>
      </c>
      <c r="AU301" s="247" t="s">
        <v>83</v>
      </c>
      <c r="AV301" s="13" t="s">
        <v>83</v>
      </c>
      <c r="AW301" s="13" t="s">
        <v>31</v>
      </c>
      <c r="AX301" s="13" t="s">
        <v>74</v>
      </c>
      <c r="AY301" s="247" t="s">
        <v>145</v>
      </c>
    </row>
    <row r="302" s="13" customFormat="1">
      <c r="A302" s="13"/>
      <c r="B302" s="237"/>
      <c r="C302" s="238"/>
      <c r="D302" s="232" t="s">
        <v>154</v>
      </c>
      <c r="E302" s="239" t="s">
        <v>1</v>
      </c>
      <c r="F302" s="240" t="s">
        <v>465</v>
      </c>
      <c r="G302" s="238"/>
      <c r="H302" s="241">
        <v>2.7599999999999998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154</v>
      </c>
      <c r="AU302" s="247" t="s">
        <v>83</v>
      </c>
      <c r="AV302" s="13" t="s">
        <v>83</v>
      </c>
      <c r="AW302" s="13" t="s">
        <v>31</v>
      </c>
      <c r="AX302" s="13" t="s">
        <v>74</v>
      </c>
      <c r="AY302" s="247" t="s">
        <v>145</v>
      </c>
    </row>
    <row r="303" s="13" customFormat="1">
      <c r="A303" s="13"/>
      <c r="B303" s="237"/>
      <c r="C303" s="238"/>
      <c r="D303" s="232" t="s">
        <v>154</v>
      </c>
      <c r="E303" s="238"/>
      <c r="F303" s="240" t="s">
        <v>466</v>
      </c>
      <c r="G303" s="238"/>
      <c r="H303" s="241">
        <v>15.901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154</v>
      </c>
      <c r="AU303" s="247" t="s">
        <v>83</v>
      </c>
      <c r="AV303" s="13" t="s">
        <v>83</v>
      </c>
      <c r="AW303" s="13" t="s">
        <v>4</v>
      </c>
      <c r="AX303" s="13" t="s">
        <v>79</v>
      </c>
      <c r="AY303" s="247" t="s">
        <v>145</v>
      </c>
    </row>
    <row r="304" s="2" customFormat="1" ht="24.15" customHeight="1">
      <c r="A304" s="37"/>
      <c r="B304" s="38"/>
      <c r="C304" s="218" t="s">
        <v>467</v>
      </c>
      <c r="D304" s="218" t="s">
        <v>147</v>
      </c>
      <c r="E304" s="219" t="s">
        <v>468</v>
      </c>
      <c r="F304" s="220" t="s">
        <v>469</v>
      </c>
      <c r="G304" s="221" t="s">
        <v>207</v>
      </c>
      <c r="H304" s="222">
        <v>15.901</v>
      </c>
      <c r="I304" s="223"/>
      <c r="J304" s="224">
        <f>ROUND(I304*H304,2)</f>
        <v>0</v>
      </c>
      <c r="K304" s="225"/>
      <c r="L304" s="43"/>
      <c r="M304" s="226" t="s">
        <v>1</v>
      </c>
      <c r="N304" s="227" t="s">
        <v>39</v>
      </c>
      <c r="O304" s="90"/>
      <c r="P304" s="228">
        <f>O304*H304</f>
        <v>0</v>
      </c>
      <c r="Q304" s="228">
        <v>0.023300000000000001</v>
      </c>
      <c r="R304" s="228">
        <f>Q304*H304</f>
        <v>0.37049330000000003</v>
      </c>
      <c r="S304" s="228">
        <v>0</v>
      </c>
      <c r="T304" s="22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0" t="s">
        <v>231</v>
      </c>
      <c r="AT304" s="230" t="s">
        <v>147</v>
      </c>
      <c r="AU304" s="230" t="s">
        <v>83</v>
      </c>
      <c r="AY304" s="16" t="s">
        <v>145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6" t="s">
        <v>79</v>
      </c>
      <c r="BK304" s="231">
        <f>ROUND(I304*H304,2)</f>
        <v>0</v>
      </c>
      <c r="BL304" s="16" t="s">
        <v>231</v>
      </c>
      <c r="BM304" s="230" t="s">
        <v>470</v>
      </c>
    </row>
    <row r="305" s="2" customFormat="1" ht="24.15" customHeight="1">
      <c r="A305" s="37"/>
      <c r="B305" s="38"/>
      <c r="C305" s="218" t="s">
        <v>471</v>
      </c>
      <c r="D305" s="218" t="s">
        <v>147</v>
      </c>
      <c r="E305" s="219" t="s">
        <v>472</v>
      </c>
      <c r="F305" s="220" t="s">
        <v>473</v>
      </c>
      <c r="G305" s="221" t="s">
        <v>166</v>
      </c>
      <c r="H305" s="222">
        <v>839.5</v>
      </c>
      <c r="I305" s="223"/>
      <c r="J305" s="224">
        <f>ROUND(I305*H305,2)</f>
        <v>0</v>
      </c>
      <c r="K305" s="225"/>
      <c r="L305" s="43"/>
      <c r="M305" s="226" t="s">
        <v>1</v>
      </c>
      <c r="N305" s="227" t="s">
        <v>39</v>
      </c>
      <c r="O305" s="90"/>
      <c r="P305" s="228">
        <f>O305*H305</f>
        <v>0</v>
      </c>
      <c r="Q305" s="228">
        <v>0.011520000000000001</v>
      </c>
      <c r="R305" s="228">
        <f>Q305*H305</f>
        <v>9.6710400000000014</v>
      </c>
      <c r="S305" s="228">
        <v>0</v>
      </c>
      <c r="T305" s="22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0" t="s">
        <v>231</v>
      </c>
      <c r="AT305" s="230" t="s">
        <v>147</v>
      </c>
      <c r="AU305" s="230" t="s">
        <v>83</v>
      </c>
      <c r="AY305" s="16" t="s">
        <v>145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6" t="s">
        <v>79</v>
      </c>
      <c r="BK305" s="231">
        <f>ROUND(I305*H305,2)</f>
        <v>0</v>
      </c>
      <c r="BL305" s="16" t="s">
        <v>231</v>
      </c>
      <c r="BM305" s="230" t="s">
        <v>474</v>
      </c>
    </row>
    <row r="306" s="2" customFormat="1" ht="24.15" customHeight="1">
      <c r="A306" s="37"/>
      <c r="B306" s="38"/>
      <c r="C306" s="218" t="s">
        <v>475</v>
      </c>
      <c r="D306" s="218" t="s">
        <v>147</v>
      </c>
      <c r="E306" s="219" t="s">
        <v>476</v>
      </c>
      <c r="F306" s="220" t="s">
        <v>477</v>
      </c>
      <c r="G306" s="221" t="s">
        <v>166</v>
      </c>
      <c r="H306" s="222">
        <v>839.5</v>
      </c>
      <c r="I306" s="223"/>
      <c r="J306" s="224">
        <f>ROUND(I306*H306,2)</f>
        <v>0</v>
      </c>
      <c r="K306" s="225"/>
      <c r="L306" s="43"/>
      <c r="M306" s="226" t="s">
        <v>1</v>
      </c>
      <c r="N306" s="227" t="s">
        <v>39</v>
      </c>
      <c r="O306" s="90"/>
      <c r="P306" s="228">
        <f>O306*H306</f>
        <v>0</v>
      </c>
      <c r="Q306" s="228">
        <v>0.011520000000000001</v>
      </c>
      <c r="R306" s="228">
        <f>Q306*H306</f>
        <v>9.6710400000000014</v>
      </c>
      <c r="S306" s="228">
        <v>0</v>
      </c>
      <c r="T306" s="22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0" t="s">
        <v>231</v>
      </c>
      <c r="AT306" s="230" t="s">
        <v>147</v>
      </c>
      <c r="AU306" s="230" t="s">
        <v>83</v>
      </c>
      <c r="AY306" s="16" t="s">
        <v>145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6" t="s">
        <v>79</v>
      </c>
      <c r="BK306" s="231">
        <f>ROUND(I306*H306,2)</f>
        <v>0</v>
      </c>
      <c r="BL306" s="16" t="s">
        <v>231</v>
      </c>
      <c r="BM306" s="230" t="s">
        <v>478</v>
      </c>
    </row>
    <row r="307" s="2" customFormat="1" ht="16.5" customHeight="1">
      <c r="A307" s="37"/>
      <c r="B307" s="38"/>
      <c r="C307" s="218" t="s">
        <v>479</v>
      </c>
      <c r="D307" s="218" t="s">
        <v>147</v>
      </c>
      <c r="E307" s="219" t="s">
        <v>480</v>
      </c>
      <c r="F307" s="220" t="s">
        <v>481</v>
      </c>
      <c r="G307" s="221" t="s">
        <v>434</v>
      </c>
      <c r="H307" s="222">
        <v>1150</v>
      </c>
      <c r="I307" s="223"/>
      <c r="J307" s="224">
        <f>ROUND(I307*H307,2)</f>
        <v>0</v>
      </c>
      <c r="K307" s="225"/>
      <c r="L307" s="43"/>
      <c r="M307" s="226" t="s">
        <v>1</v>
      </c>
      <c r="N307" s="227" t="s">
        <v>39</v>
      </c>
      <c r="O307" s="90"/>
      <c r="P307" s="228">
        <f>O307*H307</f>
        <v>0</v>
      </c>
      <c r="Q307" s="228">
        <v>1.0000000000000001E-05</v>
      </c>
      <c r="R307" s="228">
        <f>Q307*H307</f>
        <v>0.011500000000000002</v>
      </c>
      <c r="S307" s="228">
        <v>0</v>
      </c>
      <c r="T307" s="22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231</v>
      </c>
      <c r="AT307" s="230" t="s">
        <v>147</v>
      </c>
      <c r="AU307" s="230" t="s">
        <v>83</v>
      </c>
      <c r="AY307" s="16" t="s">
        <v>145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79</v>
      </c>
      <c r="BK307" s="231">
        <f>ROUND(I307*H307,2)</f>
        <v>0</v>
      </c>
      <c r="BL307" s="16" t="s">
        <v>231</v>
      </c>
      <c r="BM307" s="230" t="s">
        <v>482</v>
      </c>
    </row>
    <row r="308" s="2" customFormat="1" ht="16.5" customHeight="1">
      <c r="A308" s="37"/>
      <c r="B308" s="38"/>
      <c r="C308" s="258" t="s">
        <v>483</v>
      </c>
      <c r="D308" s="258" t="s">
        <v>396</v>
      </c>
      <c r="E308" s="259" t="s">
        <v>461</v>
      </c>
      <c r="F308" s="260" t="s">
        <v>462</v>
      </c>
      <c r="G308" s="261" t="s">
        <v>207</v>
      </c>
      <c r="H308" s="262">
        <v>1.9319999999999999</v>
      </c>
      <c r="I308" s="263"/>
      <c r="J308" s="264">
        <f>ROUND(I308*H308,2)</f>
        <v>0</v>
      </c>
      <c r="K308" s="265"/>
      <c r="L308" s="266"/>
      <c r="M308" s="267" t="s">
        <v>1</v>
      </c>
      <c r="N308" s="268" t="s">
        <v>39</v>
      </c>
      <c r="O308" s="90"/>
      <c r="P308" s="228">
        <f>O308*H308</f>
        <v>0</v>
      </c>
      <c r="Q308" s="228">
        <v>0.55000000000000004</v>
      </c>
      <c r="R308" s="228">
        <f>Q308*H308</f>
        <v>1.0626</v>
      </c>
      <c r="S308" s="228">
        <v>0</v>
      </c>
      <c r="T308" s="22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0" t="s">
        <v>304</v>
      </c>
      <c r="AT308" s="230" t="s">
        <v>396</v>
      </c>
      <c r="AU308" s="230" t="s">
        <v>83</v>
      </c>
      <c r="AY308" s="16" t="s">
        <v>145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6" t="s">
        <v>79</v>
      </c>
      <c r="BK308" s="231">
        <f>ROUND(I308*H308,2)</f>
        <v>0</v>
      </c>
      <c r="BL308" s="16" t="s">
        <v>231</v>
      </c>
      <c r="BM308" s="230" t="s">
        <v>484</v>
      </c>
    </row>
    <row r="309" s="13" customFormat="1">
      <c r="A309" s="13"/>
      <c r="B309" s="237"/>
      <c r="C309" s="238"/>
      <c r="D309" s="232" t="s">
        <v>154</v>
      </c>
      <c r="E309" s="239" t="s">
        <v>1</v>
      </c>
      <c r="F309" s="240" t="s">
        <v>485</v>
      </c>
      <c r="G309" s="238"/>
      <c r="H309" s="241">
        <v>1.7250000000000001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154</v>
      </c>
      <c r="AU309" s="247" t="s">
        <v>83</v>
      </c>
      <c r="AV309" s="13" t="s">
        <v>83</v>
      </c>
      <c r="AW309" s="13" t="s">
        <v>31</v>
      </c>
      <c r="AX309" s="13" t="s">
        <v>74</v>
      </c>
      <c r="AY309" s="247" t="s">
        <v>145</v>
      </c>
    </row>
    <row r="310" s="13" customFormat="1">
      <c r="A310" s="13"/>
      <c r="B310" s="237"/>
      <c r="C310" s="238"/>
      <c r="D310" s="232" t="s">
        <v>154</v>
      </c>
      <c r="E310" s="238"/>
      <c r="F310" s="240" t="s">
        <v>486</v>
      </c>
      <c r="G310" s="238"/>
      <c r="H310" s="241">
        <v>1.9319999999999999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154</v>
      </c>
      <c r="AU310" s="247" t="s">
        <v>83</v>
      </c>
      <c r="AV310" s="13" t="s">
        <v>83</v>
      </c>
      <c r="AW310" s="13" t="s">
        <v>4</v>
      </c>
      <c r="AX310" s="13" t="s">
        <v>79</v>
      </c>
      <c r="AY310" s="247" t="s">
        <v>145</v>
      </c>
    </row>
    <row r="311" s="2" customFormat="1" ht="37.8" customHeight="1">
      <c r="A311" s="37"/>
      <c r="B311" s="38"/>
      <c r="C311" s="218" t="s">
        <v>487</v>
      </c>
      <c r="D311" s="218" t="s">
        <v>147</v>
      </c>
      <c r="E311" s="219" t="s">
        <v>488</v>
      </c>
      <c r="F311" s="220" t="s">
        <v>489</v>
      </c>
      <c r="G311" s="221" t="s">
        <v>171</v>
      </c>
      <c r="H311" s="222">
        <v>2500</v>
      </c>
      <c r="I311" s="223"/>
      <c r="J311" s="224">
        <f>ROUND(I311*H311,2)</f>
        <v>0</v>
      </c>
      <c r="K311" s="225"/>
      <c r="L311" s="43"/>
      <c r="M311" s="226" t="s">
        <v>1</v>
      </c>
      <c r="N311" s="227" t="s">
        <v>39</v>
      </c>
      <c r="O311" s="90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231</v>
      </c>
      <c r="AT311" s="230" t="s">
        <v>147</v>
      </c>
      <c r="AU311" s="230" t="s">
        <v>83</v>
      </c>
      <c r="AY311" s="16" t="s">
        <v>145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79</v>
      </c>
      <c r="BK311" s="231">
        <f>ROUND(I311*H311,2)</f>
        <v>0</v>
      </c>
      <c r="BL311" s="16" t="s">
        <v>231</v>
      </c>
      <c r="BM311" s="230" t="s">
        <v>490</v>
      </c>
    </row>
    <row r="312" s="2" customFormat="1" ht="24.15" customHeight="1">
      <c r="A312" s="37"/>
      <c r="B312" s="38"/>
      <c r="C312" s="218" t="s">
        <v>491</v>
      </c>
      <c r="D312" s="218" t="s">
        <v>147</v>
      </c>
      <c r="E312" s="219" t="s">
        <v>492</v>
      </c>
      <c r="F312" s="220" t="s">
        <v>493</v>
      </c>
      <c r="G312" s="221" t="s">
        <v>166</v>
      </c>
      <c r="H312" s="222">
        <v>839.5</v>
      </c>
      <c r="I312" s="223"/>
      <c r="J312" s="224">
        <f>ROUND(I312*H312,2)</f>
        <v>0</v>
      </c>
      <c r="K312" s="225"/>
      <c r="L312" s="43"/>
      <c r="M312" s="226" t="s">
        <v>1</v>
      </c>
      <c r="N312" s="227" t="s">
        <v>39</v>
      </c>
      <c r="O312" s="90"/>
      <c r="P312" s="228">
        <f>O312*H312</f>
        <v>0</v>
      </c>
      <c r="Q312" s="228">
        <v>0.00018000000000000001</v>
      </c>
      <c r="R312" s="228">
        <f>Q312*H312</f>
        <v>0.15111000000000002</v>
      </c>
      <c r="S312" s="228">
        <v>0</v>
      </c>
      <c r="T312" s="22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0" t="s">
        <v>231</v>
      </c>
      <c r="AT312" s="230" t="s">
        <v>147</v>
      </c>
      <c r="AU312" s="230" t="s">
        <v>83</v>
      </c>
      <c r="AY312" s="16" t="s">
        <v>145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6" t="s">
        <v>79</v>
      </c>
      <c r="BK312" s="231">
        <f>ROUND(I312*H312,2)</f>
        <v>0</v>
      </c>
      <c r="BL312" s="16" t="s">
        <v>231</v>
      </c>
      <c r="BM312" s="230" t="s">
        <v>494</v>
      </c>
    </row>
    <row r="313" s="2" customFormat="1" ht="24.15" customHeight="1">
      <c r="A313" s="37"/>
      <c r="B313" s="38"/>
      <c r="C313" s="218" t="s">
        <v>495</v>
      </c>
      <c r="D313" s="218" t="s">
        <v>147</v>
      </c>
      <c r="E313" s="219" t="s">
        <v>496</v>
      </c>
      <c r="F313" s="220" t="s">
        <v>497</v>
      </c>
      <c r="G313" s="221" t="s">
        <v>150</v>
      </c>
      <c r="H313" s="222">
        <v>44.295999999999999</v>
      </c>
      <c r="I313" s="223"/>
      <c r="J313" s="224">
        <f>ROUND(I313*H313,2)</f>
        <v>0</v>
      </c>
      <c r="K313" s="225"/>
      <c r="L313" s="43"/>
      <c r="M313" s="226" t="s">
        <v>1</v>
      </c>
      <c r="N313" s="227" t="s">
        <v>39</v>
      </c>
      <c r="O313" s="90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0" t="s">
        <v>231</v>
      </c>
      <c r="AT313" s="230" t="s">
        <v>147</v>
      </c>
      <c r="AU313" s="230" t="s">
        <v>83</v>
      </c>
      <c r="AY313" s="16" t="s">
        <v>145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6" t="s">
        <v>79</v>
      </c>
      <c r="BK313" s="231">
        <f>ROUND(I313*H313,2)</f>
        <v>0</v>
      </c>
      <c r="BL313" s="16" t="s">
        <v>231</v>
      </c>
      <c r="BM313" s="230" t="s">
        <v>498</v>
      </c>
    </row>
    <row r="314" s="2" customFormat="1" ht="24.15" customHeight="1">
      <c r="A314" s="37"/>
      <c r="B314" s="38"/>
      <c r="C314" s="218" t="s">
        <v>499</v>
      </c>
      <c r="D314" s="218" t="s">
        <v>147</v>
      </c>
      <c r="E314" s="219" t="s">
        <v>500</v>
      </c>
      <c r="F314" s="220" t="s">
        <v>501</v>
      </c>
      <c r="G314" s="221" t="s">
        <v>150</v>
      </c>
      <c r="H314" s="222">
        <v>44.295999999999999</v>
      </c>
      <c r="I314" s="223"/>
      <c r="J314" s="224">
        <f>ROUND(I314*H314,2)</f>
        <v>0</v>
      </c>
      <c r="K314" s="225"/>
      <c r="L314" s="43"/>
      <c r="M314" s="226" t="s">
        <v>1</v>
      </c>
      <c r="N314" s="227" t="s">
        <v>39</v>
      </c>
      <c r="O314" s="90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0" t="s">
        <v>231</v>
      </c>
      <c r="AT314" s="230" t="s">
        <v>147</v>
      </c>
      <c r="AU314" s="230" t="s">
        <v>83</v>
      </c>
      <c r="AY314" s="16" t="s">
        <v>145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6" t="s">
        <v>79</v>
      </c>
      <c r="BK314" s="231">
        <f>ROUND(I314*H314,2)</f>
        <v>0</v>
      </c>
      <c r="BL314" s="16" t="s">
        <v>231</v>
      </c>
      <c r="BM314" s="230" t="s">
        <v>502</v>
      </c>
    </row>
    <row r="315" s="12" customFormat="1" ht="22.8" customHeight="1">
      <c r="A315" s="12"/>
      <c r="B315" s="202"/>
      <c r="C315" s="203"/>
      <c r="D315" s="204" t="s">
        <v>73</v>
      </c>
      <c r="E315" s="216" t="s">
        <v>503</v>
      </c>
      <c r="F315" s="216" t="s">
        <v>504</v>
      </c>
      <c r="G315" s="203"/>
      <c r="H315" s="203"/>
      <c r="I315" s="206"/>
      <c r="J315" s="217">
        <f>BK315</f>
        <v>0</v>
      </c>
      <c r="K315" s="203"/>
      <c r="L315" s="208"/>
      <c r="M315" s="209"/>
      <c r="N315" s="210"/>
      <c r="O315" s="210"/>
      <c r="P315" s="211">
        <f>SUM(P316:P372)</f>
        <v>0</v>
      </c>
      <c r="Q315" s="210"/>
      <c r="R315" s="211">
        <f>SUM(R316:R372)</f>
        <v>34.770934409999995</v>
      </c>
      <c r="S315" s="210"/>
      <c r="T315" s="212">
        <f>SUM(T316:T372)</f>
        <v>1.8943680000000001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3" t="s">
        <v>83</v>
      </c>
      <c r="AT315" s="214" t="s">
        <v>73</v>
      </c>
      <c r="AU315" s="214" t="s">
        <v>79</v>
      </c>
      <c r="AY315" s="213" t="s">
        <v>145</v>
      </c>
      <c r="BK315" s="215">
        <f>SUM(BK316:BK372)</f>
        <v>0</v>
      </c>
    </row>
    <row r="316" s="2" customFormat="1" ht="24.15" customHeight="1">
      <c r="A316" s="37"/>
      <c r="B316" s="38"/>
      <c r="C316" s="218" t="s">
        <v>505</v>
      </c>
      <c r="D316" s="218" t="s">
        <v>147</v>
      </c>
      <c r="E316" s="219" t="s">
        <v>506</v>
      </c>
      <c r="F316" s="220" t="s">
        <v>507</v>
      </c>
      <c r="G316" s="221" t="s">
        <v>166</v>
      </c>
      <c r="H316" s="222">
        <v>133.69499999999999</v>
      </c>
      <c r="I316" s="223"/>
      <c r="J316" s="224">
        <f>ROUND(I316*H316,2)</f>
        <v>0</v>
      </c>
      <c r="K316" s="225"/>
      <c r="L316" s="43"/>
      <c r="M316" s="226" t="s">
        <v>1</v>
      </c>
      <c r="N316" s="227" t="s">
        <v>39</v>
      </c>
      <c r="O316" s="90"/>
      <c r="P316" s="228">
        <f>O316*H316</f>
        <v>0</v>
      </c>
      <c r="Q316" s="228">
        <v>0.045699999999999998</v>
      </c>
      <c r="R316" s="228">
        <f>Q316*H316</f>
        <v>6.1098614999999992</v>
      </c>
      <c r="S316" s="228">
        <v>0</v>
      </c>
      <c r="T316" s="22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0" t="s">
        <v>231</v>
      </c>
      <c r="AT316" s="230" t="s">
        <v>147</v>
      </c>
      <c r="AU316" s="230" t="s">
        <v>83</v>
      </c>
      <c r="AY316" s="16" t="s">
        <v>145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6" t="s">
        <v>79</v>
      </c>
      <c r="BK316" s="231">
        <f>ROUND(I316*H316,2)</f>
        <v>0</v>
      </c>
      <c r="BL316" s="16" t="s">
        <v>231</v>
      </c>
      <c r="BM316" s="230" t="s">
        <v>508</v>
      </c>
    </row>
    <row r="317" s="13" customFormat="1">
      <c r="A317" s="13"/>
      <c r="B317" s="237"/>
      <c r="C317" s="238"/>
      <c r="D317" s="232" t="s">
        <v>154</v>
      </c>
      <c r="E317" s="239" t="s">
        <v>1</v>
      </c>
      <c r="F317" s="240" t="s">
        <v>509</v>
      </c>
      <c r="G317" s="238"/>
      <c r="H317" s="241">
        <v>63.719999999999999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154</v>
      </c>
      <c r="AU317" s="247" t="s">
        <v>83</v>
      </c>
      <c r="AV317" s="13" t="s">
        <v>83</v>
      </c>
      <c r="AW317" s="13" t="s">
        <v>31</v>
      </c>
      <c r="AX317" s="13" t="s">
        <v>74</v>
      </c>
      <c r="AY317" s="247" t="s">
        <v>145</v>
      </c>
    </row>
    <row r="318" s="13" customFormat="1">
      <c r="A318" s="13"/>
      <c r="B318" s="237"/>
      <c r="C318" s="238"/>
      <c r="D318" s="232" t="s">
        <v>154</v>
      </c>
      <c r="E318" s="239" t="s">
        <v>1</v>
      </c>
      <c r="F318" s="240" t="s">
        <v>510</v>
      </c>
      <c r="G318" s="238"/>
      <c r="H318" s="241">
        <v>69.974999999999994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154</v>
      </c>
      <c r="AU318" s="247" t="s">
        <v>83</v>
      </c>
      <c r="AV318" s="13" t="s">
        <v>83</v>
      </c>
      <c r="AW318" s="13" t="s">
        <v>31</v>
      </c>
      <c r="AX318" s="13" t="s">
        <v>74</v>
      </c>
      <c r="AY318" s="247" t="s">
        <v>145</v>
      </c>
    </row>
    <row r="319" s="2" customFormat="1" ht="24.15" customHeight="1">
      <c r="A319" s="37"/>
      <c r="B319" s="38"/>
      <c r="C319" s="218" t="s">
        <v>511</v>
      </c>
      <c r="D319" s="218" t="s">
        <v>147</v>
      </c>
      <c r="E319" s="219" t="s">
        <v>512</v>
      </c>
      <c r="F319" s="220" t="s">
        <v>513</v>
      </c>
      <c r="G319" s="221" t="s">
        <v>166</v>
      </c>
      <c r="H319" s="222">
        <v>87.808000000000007</v>
      </c>
      <c r="I319" s="223"/>
      <c r="J319" s="224">
        <f>ROUND(I319*H319,2)</f>
        <v>0</v>
      </c>
      <c r="K319" s="225"/>
      <c r="L319" s="43"/>
      <c r="M319" s="226" t="s">
        <v>1</v>
      </c>
      <c r="N319" s="227" t="s">
        <v>39</v>
      </c>
      <c r="O319" s="90"/>
      <c r="P319" s="228">
        <f>O319*H319</f>
        <v>0</v>
      </c>
      <c r="Q319" s="228">
        <v>0.053409999999999999</v>
      </c>
      <c r="R319" s="228">
        <f>Q319*H319</f>
        <v>4.68982528</v>
      </c>
      <c r="S319" s="228">
        <v>0</v>
      </c>
      <c r="T319" s="22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0" t="s">
        <v>231</v>
      </c>
      <c r="AT319" s="230" t="s">
        <v>147</v>
      </c>
      <c r="AU319" s="230" t="s">
        <v>83</v>
      </c>
      <c r="AY319" s="16" t="s">
        <v>145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6" t="s">
        <v>79</v>
      </c>
      <c r="BK319" s="231">
        <f>ROUND(I319*H319,2)</f>
        <v>0</v>
      </c>
      <c r="BL319" s="16" t="s">
        <v>231</v>
      </c>
      <c r="BM319" s="230" t="s">
        <v>514</v>
      </c>
    </row>
    <row r="320" s="13" customFormat="1">
      <c r="A320" s="13"/>
      <c r="B320" s="237"/>
      <c r="C320" s="238"/>
      <c r="D320" s="232" t="s">
        <v>154</v>
      </c>
      <c r="E320" s="239" t="s">
        <v>1</v>
      </c>
      <c r="F320" s="240" t="s">
        <v>515</v>
      </c>
      <c r="G320" s="238"/>
      <c r="H320" s="241">
        <v>73.938999999999993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154</v>
      </c>
      <c r="AU320" s="247" t="s">
        <v>83</v>
      </c>
      <c r="AV320" s="13" t="s">
        <v>83</v>
      </c>
      <c r="AW320" s="13" t="s">
        <v>31</v>
      </c>
      <c r="AX320" s="13" t="s">
        <v>74</v>
      </c>
      <c r="AY320" s="247" t="s">
        <v>145</v>
      </c>
    </row>
    <row r="321" s="13" customFormat="1">
      <c r="A321" s="13"/>
      <c r="B321" s="237"/>
      <c r="C321" s="238"/>
      <c r="D321" s="232" t="s">
        <v>154</v>
      </c>
      <c r="E321" s="239" t="s">
        <v>1</v>
      </c>
      <c r="F321" s="240" t="s">
        <v>516</v>
      </c>
      <c r="G321" s="238"/>
      <c r="H321" s="241">
        <v>13.869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154</v>
      </c>
      <c r="AU321" s="247" t="s">
        <v>83</v>
      </c>
      <c r="AV321" s="13" t="s">
        <v>83</v>
      </c>
      <c r="AW321" s="13" t="s">
        <v>31</v>
      </c>
      <c r="AX321" s="13" t="s">
        <v>74</v>
      </c>
      <c r="AY321" s="247" t="s">
        <v>145</v>
      </c>
    </row>
    <row r="322" s="2" customFormat="1" ht="24.15" customHeight="1">
      <c r="A322" s="37"/>
      <c r="B322" s="38"/>
      <c r="C322" s="218" t="s">
        <v>517</v>
      </c>
      <c r="D322" s="218" t="s">
        <v>147</v>
      </c>
      <c r="E322" s="219" t="s">
        <v>518</v>
      </c>
      <c r="F322" s="220" t="s">
        <v>519</v>
      </c>
      <c r="G322" s="221" t="s">
        <v>166</v>
      </c>
      <c r="H322" s="222">
        <v>43.310000000000002</v>
      </c>
      <c r="I322" s="223"/>
      <c r="J322" s="224">
        <f>ROUND(I322*H322,2)</f>
        <v>0</v>
      </c>
      <c r="K322" s="225"/>
      <c r="L322" s="43"/>
      <c r="M322" s="226" t="s">
        <v>1</v>
      </c>
      <c r="N322" s="227" t="s">
        <v>39</v>
      </c>
      <c r="O322" s="90"/>
      <c r="P322" s="228">
        <f>O322*H322</f>
        <v>0</v>
      </c>
      <c r="Q322" s="228">
        <v>0.045539999999999997</v>
      </c>
      <c r="R322" s="228">
        <f>Q322*H322</f>
        <v>1.9723374</v>
      </c>
      <c r="S322" s="228">
        <v>0</v>
      </c>
      <c r="T322" s="22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0" t="s">
        <v>231</v>
      </c>
      <c r="AT322" s="230" t="s">
        <v>147</v>
      </c>
      <c r="AU322" s="230" t="s">
        <v>83</v>
      </c>
      <c r="AY322" s="16" t="s">
        <v>145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6" t="s">
        <v>79</v>
      </c>
      <c r="BK322" s="231">
        <f>ROUND(I322*H322,2)</f>
        <v>0</v>
      </c>
      <c r="BL322" s="16" t="s">
        <v>231</v>
      </c>
      <c r="BM322" s="230" t="s">
        <v>520</v>
      </c>
    </row>
    <row r="323" s="13" customFormat="1">
      <c r="A323" s="13"/>
      <c r="B323" s="237"/>
      <c r="C323" s="238"/>
      <c r="D323" s="232" t="s">
        <v>154</v>
      </c>
      <c r="E323" s="239" t="s">
        <v>1</v>
      </c>
      <c r="F323" s="240" t="s">
        <v>521</v>
      </c>
      <c r="G323" s="238"/>
      <c r="H323" s="241">
        <v>43.310000000000002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154</v>
      </c>
      <c r="AU323" s="247" t="s">
        <v>83</v>
      </c>
      <c r="AV323" s="13" t="s">
        <v>83</v>
      </c>
      <c r="AW323" s="13" t="s">
        <v>31</v>
      </c>
      <c r="AX323" s="13" t="s">
        <v>74</v>
      </c>
      <c r="AY323" s="247" t="s">
        <v>145</v>
      </c>
    </row>
    <row r="324" s="2" customFormat="1" ht="33" customHeight="1">
      <c r="A324" s="37"/>
      <c r="B324" s="38"/>
      <c r="C324" s="218" t="s">
        <v>522</v>
      </c>
      <c r="D324" s="218" t="s">
        <v>147</v>
      </c>
      <c r="E324" s="219" t="s">
        <v>523</v>
      </c>
      <c r="F324" s="220" t="s">
        <v>524</v>
      </c>
      <c r="G324" s="221" t="s">
        <v>166</v>
      </c>
      <c r="H324" s="222">
        <v>88.099999999999994</v>
      </c>
      <c r="I324" s="223"/>
      <c r="J324" s="224">
        <f>ROUND(I324*H324,2)</f>
        <v>0</v>
      </c>
      <c r="K324" s="225"/>
      <c r="L324" s="43"/>
      <c r="M324" s="226" t="s">
        <v>1</v>
      </c>
      <c r="N324" s="227" t="s">
        <v>39</v>
      </c>
      <c r="O324" s="90"/>
      <c r="P324" s="228">
        <f>O324*H324</f>
        <v>0</v>
      </c>
      <c r="Q324" s="228">
        <v>0.053409999999999999</v>
      </c>
      <c r="R324" s="228">
        <f>Q324*H324</f>
        <v>4.7054209999999994</v>
      </c>
      <c r="S324" s="228">
        <v>0</v>
      </c>
      <c r="T324" s="22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0" t="s">
        <v>231</v>
      </c>
      <c r="AT324" s="230" t="s">
        <v>147</v>
      </c>
      <c r="AU324" s="230" t="s">
        <v>83</v>
      </c>
      <c r="AY324" s="16" t="s">
        <v>145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6" t="s">
        <v>79</v>
      </c>
      <c r="BK324" s="231">
        <f>ROUND(I324*H324,2)</f>
        <v>0</v>
      </c>
      <c r="BL324" s="16" t="s">
        <v>231</v>
      </c>
      <c r="BM324" s="230" t="s">
        <v>525</v>
      </c>
    </row>
    <row r="325" s="13" customFormat="1">
      <c r="A325" s="13"/>
      <c r="B325" s="237"/>
      <c r="C325" s="238"/>
      <c r="D325" s="232" t="s">
        <v>154</v>
      </c>
      <c r="E325" s="239" t="s">
        <v>1</v>
      </c>
      <c r="F325" s="240" t="s">
        <v>526</v>
      </c>
      <c r="G325" s="238"/>
      <c r="H325" s="241">
        <v>88.099999999999994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154</v>
      </c>
      <c r="AU325" s="247" t="s">
        <v>83</v>
      </c>
      <c r="AV325" s="13" t="s">
        <v>83</v>
      </c>
      <c r="AW325" s="13" t="s">
        <v>31</v>
      </c>
      <c r="AX325" s="13" t="s">
        <v>74</v>
      </c>
      <c r="AY325" s="247" t="s">
        <v>145</v>
      </c>
    </row>
    <row r="326" s="2" customFormat="1" ht="21.75" customHeight="1">
      <c r="A326" s="37"/>
      <c r="B326" s="38"/>
      <c r="C326" s="218" t="s">
        <v>527</v>
      </c>
      <c r="D326" s="218" t="s">
        <v>147</v>
      </c>
      <c r="E326" s="219" t="s">
        <v>528</v>
      </c>
      <c r="F326" s="220" t="s">
        <v>529</v>
      </c>
      <c r="G326" s="221" t="s">
        <v>434</v>
      </c>
      <c r="H326" s="222">
        <v>80</v>
      </c>
      <c r="I326" s="223"/>
      <c r="J326" s="224">
        <f>ROUND(I326*H326,2)</f>
        <v>0</v>
      </c>
      <c r="K326" s="225"/>
      <c r="L326" s="43"/>
      <c r="M326" s="226" t="s">
        <v>1</v>
      </c>
      <c r="N326" s="227" t="s">
        <v>39</v>
      </c>
      <c r="O326" s="90"/>
      <c r="P326" s="228">
        <f>O326*H326</f>
        <v>0</v>
      </c>
      <c r="Q326" s="228">
        <v>0.0051900000000000002</v>
      </c>
      <c r="R326" s="228">
        <f>Q326*H326</f>
        <v>0.41520000000000001</v>
      </c>
      <c r="S326" s="228">
        <v>0</v>
      </c>
      <c r="T326" s="22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0" t="s">
        <v>231</v>
      </c>
      <c r="AT326" s="230" t="s">
        <v>147</v>
      </c>
      <c r="AU326" s="230" t="s">
        <v>83</v>
      </c>
      <c r="AY326" s="16" t="s">
        <v>145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6" t="s">
        <v>79</v>
      </c>
      <c r="BK326" s="231">
        <f>ROUND(I326*H326,2)</f>
        <v>0</v>
      </c>
      <c r="BL326" s="16" t="s">
        <v>231</v>
      </c>
      <c r="BM326" s="230" t="s">
        <v>530</v>
      </c>
    </row>
    <row r="327" s="2" customFormat="1" ht="33" customHeight="1">
      <c r="A327" s="37"/>
      <c r="B327" s="38"/>
      <c r="C327" s="218" t="s">
        <v>531</v>
      </c>
      <c r="D327" s="218" t="s">
        <v>147</v>
      </c>
      <c r="E327" s="219" t="s">
        <v>532</v>
      </c>
      <c r="F327" s="220" t="s">
        <v>533</v>
      </c>
      <c r="G327" s="221" t="s">
        <v>166</v>
      </c>
      <c r="H327" s="222">
        <v>245.88300000000001</v>
      </c>
      <c r="I327" s="223"/>
      <c r="J327" s="224">
        <f>ROUND(I327*H327,2)</f>
        <v>0</v>
      </c>
      <c r="K327" s="225"/>
      <c r="L327" s="43"/>
      <c r="M327" s="226" t="s">
        <v>1</v>
      </c>
      <c r="N327" s="227" t="s">
        <v>39</v>
      </c>
      <c r="O327" s="90"/>
      <c r="P327" s="228">
        <f>O327*H327</f>
        <v>0</v>
      </c>
      <c r="Q327" s="228">
        <v>0.0016100000000000001</v>
      </c>
      <c r="R327" s="228">
        <f>Q327*H327</f>
        <v>0.39587163000000003</v>
      </c>
      <c r="S327" s="228">
        <v>0</v>
      </c>
      <c r="T327" s="22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0" t="s">
        <v>231</v>
      </c>
      <c r="AT327" s="230" t="s">
        <v>147</v>
      </c>
      <c r="AU327" s="230" t="s">
        <v>83</v>
      </c>
      <c r="AY327" s="16" t="s">
        <v>145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6" t="s">
        <v>79</v>
      </c>
      <c r="BK327" s="231">
        <f>ROUND(I327*H327,2)</f>
        <v>0</v>
      </c>
      <c r="BL327" s="16" t="s">
        <v>231</v>
      </c>
      <c r="BM327" s="230" t="s">
        <v>534</v>
      </c>
    </row>
    <row r="328" s="13" customFormat="1">
      <c r="A328" s="13"/>
      <c r="B328" s="237"/>
      <c r="C328" s="238"/>
      <c r="D328" s="232" t="s">
        <v>154</v>
      </c>
      <c r="E328" s="239" t="s">
        <v>1</v>
      </c>
      <c r="F328" s="240" t="s">
        <v>510</v>
      </c>
      <c r="G328" s="238"/>
      <c r="H328" s="241">
        <v>69.974999999999994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154</v>
      </c>
      <c r="AU328" s="247" t="s">
        <v>83</v>
      </c>
      <c r="AV328" s="13" t="s">
        <v>83</v>
      </c>
      <c r="AW328" s="13" t="s">
        <v>31</v>
      </c>
      <c r="AX328" s="13" t="s">
        <v>74</v>
      </c>
      <c r="AY328" s="247" t="s">
        <v>145</v>
      </c>
    </row>
    <row r="329" s="13" customFormat="1">
      <c r="A329" s="13"/>
      <c r="B329" s="237"/>
      <c r="C329" s="238"/>
      <c r="D329" s="232" t="s">
        <v>154</v>
      </c>
      <c r="E329" s="239" t="s">
        <v>1</v>
      </c>
      <c r="F329" s="240" t="s">
        <v>515</v>
      </c>
      <c r="G329" s="238"/>
      <c r="H329" s="241">
        <v>73.938999999999993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154</v>
      </c>
      <c r="AU329" s="247" t="s">
        <v>83</v>
      </c>
      <c r="AV329" s="13" t="s">
        <v>83</v>
      </c>
      <c r="AW329" s="13" t="s">
        <v>31</v>
      </c>
      <c r="AX329" s="13" t="s">
        <v>74</v>
      </c>
      <c r="AY329" s="247" t="s">
        <v>145</v>
      </c>
    </row>
    <row r="330" s="13" customFormat="1">
      <c r="A330" s="13"/>
      <c r="B330" s="237"/>
      <c r="C330" s="238"/>
      <c r="D330" s="232" t="s">
        <v>154</v>
      </c>
      <c r="E330" s="239" t="s">
        <v>1</v>
      </c>
      <c r="F330" s="240" t="s">
        <v>516</v>
      </c>
      <c r="G330" s="238"/>
      <c r="H330" s="241">
        <v>13.869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154</v>
      </c>
      <c r="AU330" s="247" t="s">
        <v>83</v>
      </c>
      <c r="AV330" s="13" t="s">
        <v>83</v>
      </c>
      <c r="AW330" s="13" t="s">
        <v>31</v>
      </c>
      <c r="AX330" s="13" t="s">
        <v>74</v>
      </c>
      <c r="AY330" s="247" t="s">
        <v>145</v>
      </c>
    </row>
    <row r="331" s="13" customFormat="1">
      <c r="A331" s="13"/>
      <c r="B331" s="237"/>
      <c r="C331" s="238"/>
      <c r="D331" s="232" t="s">
        <v>154</v>
      </c>
      <c r="E331" s="239" t="s">
        <v>1</v>
      </c>
      <c r="F331" s="240" t="s">
        <v>526</v>
      </c>
      <c r="G331" s="238"/>
      <c r="H331" s="241">
        <v>88.099999999999994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154</v>
      </c>
      <c r="AU331" s="247" t="s">
        <v>83</v>
      </c>
      <c r="AV331" s="13" t="s">
        <v>83</v>
      </c>
      <c r="AW331" s="13" t="s">
        <v>31</v>
      </c>
      <c r="AX331" s="13" t="s">
        <v>74</v>
      </c>
      <c r="AY331" s="247" t="s">
        <v>145</v>
      </c>
    </row>
    <row r="332" s="2" customFormat="1" ht="16.5" customHeight="1">
      <c r="A332" s="37"/>
      <c r="B332" s="38"/>
      <c r="C332" s="218" t="s">
        <v>535</v>
      </c>
      <c r="D332" s="218" t="s">
        <v>147</v>
      </c>
      <c r="E332" s="219" t="s">
        <v>536</v>
      </c>
      <c r="F332" s="220" t="s">
        <v>537</v>
      </c>
      <c r="G332" s="221" t="s">
        <v>166</v>
      </c>
      <c r="H332" s="222">
        <v>309.60300000000001</v>
      </c>
      <c r="I332" s="223"/>
      <c r="J332" s="224">
        <f>ROUND(I332*H332,2)</f>
        <v>0</v>
      </c>
      <c r="K332" s="225"/>
      <c r="L332" s="43"/>
      <c r="M332" s="226" t="s">
        <v>1</v>
      </c>
      <c r="N332" s="227" t="s">
        <v>39</v>
      </c>
      <c r="O332" s="90"/>
      <c r="P332" s="228">
        <f>O332*H332</f>
        <v>0</v>
      </c>
      <c r="Q332" s="228">
        <v>0.0014</v>
      </c>
      <c r="R332" s="228">
        <f>Q332*H332</f>
        <v>0.4334442</v>
      </c>
      <c r="S332" s="228">
        <v>0</v>
      </c>
      <c r="T332" s="229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0" t="s">
        <v>231</v>
      </c>
      <c r="AT332" s="230" t="s">
        <v>147</v>
      </c>
      <c r="AU332" s="230" t="s">
        <v>83</v>
      </c>
      <c r="AY332" s="16" t="s">
        <v>145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6" t="s">
        <v>79</v>
      </c>
      <c r="BK332" s="231">
        <f>ROUND(I332*H332,2)</f>
        <v>0</v>
      </c>
      <c r="BL332" s="16" t="s">
        <v>231</v>
      </c>
      <c r="BM332" s="230" t="s">
        <v>538</v>
      </c>
    </row>
    <row r="333" s="13" customFormat="1">
      <c r="A333" s="13"/>
      <c r="B333" s="237"/>
      <c r="C333" s="238"/>
      <c r="D333" s="232" t="s">
        <v>154</v>
      </c>
      <c r="E333" s="239" t="s">
        <v>1</v>
      </c>
      <c r="F333" s="240" t="s">
        <v>539</v>
      </c>
      <c r="G333" s="238"/>
      <c r="H333" s="241">
        <v>309.60300000000001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154</v>
      </c>
      <c r="AU333" s="247" t="s">
        <v>83</v>
      </c>
      <c r="AV333" s="13" t="s">
        <v>83</v>
      </c>
      <c r="AW333" s="13" t="s">
        <v>31</v>
      </c>
      <c r="AX333" s="13" t="s">
        <v>74</v>
      </c>
      <c r="AY333" s="247" t="s">
        <v>145</v>
      </c>
    </row>
    <row r="334" s="2" customFormat="1" ht="24.15" customHeight="1">
      <c r="A334" s="37"/>
      <c r="B334" s="38"/>
      <c r="C334" s="218" t="s">
        <v>540</v>
      </c>
      <c r="D334" s="218" t="s">
        <v>147</v>
      </c>
      <c r="E334" s="219" t="s">
        <v>541</v>
      </c>
      <c r="F334" s="220" t="s">
        <v>542</v>
      </c>
      <c r="G334" s="221" t="s">
        <v>166</v>
      </c>
      <c r="H334" s="222">
        <v>33.600000000000001</v>
      </c>
      <c r="I334" s="223"/>
      <c r="J334" s="224">
        <f>ROUND(I334*H334,2)</f>
        <v>0</v>
      </c>
      <c r="K334" s="225"/>
      <c r="L334" s="43"/>
      <c r="M334" s="226" t="s">
        <v>1</v>
      </c>
      <c r="N334" s="227" t="s">
        <v>39</v>
      </c>
      <c r="O334" s="90"/>
      <c r="P334" s="228">
        <f>O334*H334</f>
        <v>0</v>
      </c>
      <c r="Q334" s="228">
        <v>0</v>
      </c>
      <c r="R334" s="228">
        <f>Q334*H334</f>
        <v>0</v>
      </c>
      <c r="S334" s="228">
        <v>0.05638</v>
      </c>
      <c r="T334" s="229">
        <f>S334*H334</f>
        <v>1.8943680000000001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0" t="s">
        <v>231</v>
      </c>
      <c r="AT334" s="230" t="s">
        <v>147</v>
      </c>
      <c r="AU334" s="230" t="s">
        <v>83</v>
      </c>
      <c r="AY334" s="16" t="s">
        <v>145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6" t="s">
        <v>79</v>
      </c>
      <c r="BK334" s="231">
        <f>ROUND(I334*H334,2)</f>
        <v>0</v>
      </c>
      <c r="BL334" s="16" t="s">
        <v>231</v>
      </c>
      <c r="BM334" s="230" t="s">
        <v>543</v>
      </c>
    </row>
    <row r="335" s="13" customFormat="1">
      <c r="A335" s="13"/>
      <c r="B335" s="237"/>
      <c r="C335" s="238"/>
      <c r="D335" s="232" t="s">
        <v>154</v>
      </c>
      <c r="E335" s="239" t="s">
        <v>1</v>
      </c>
      <c r="F335" s="240" t="s">
        <v>544</v>
      </c>
      <c r="G335" s="238"/>
      <c r="H335" s="241">
        <v>33.600000000000001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154</v>
      </c>
      <c r="AU335" s="247" t="s">
        <v>83</v>
      </c>
      <c r="AV335" s="13" t="s">
        <v>83</v>
      </c>
      <c r="AW335" s="13" t="s">
        <v>31</v>
      </c>
      <c r="AX335" s="13" t="s">
        <v>74</v>
      </c>
      <c r="AY335" s="247" t="s">
        <v>145</v>
      </c>
    </row>
    <row r="336" s="2" customFormat="1" ht="24.15" customHeight="1">
      <c r="A336" s="37"/>
      <c r="B336" s="38"/>
      <c r="C336" s="218" t="s">
        <v>545</v>
      </c>
      <c r="D336" s="218" t="s">
        <v>147</v>
      </c>
      <c r="E336" s="219" t="s">
        <v>546</v>
      </c>
      <c r="F336" s="220" t="s">
        <v>547</v>
      </c>
      <c r="G336" s="221" t="s">
        <v>166</v>
      </c>
      <c r="H336" s="222">
        <v>110.58</v>
      </c>
      <c r="I336" s="223"/>
      <c r="J336" s="224">
        <f>ROUND(I336*H336,2)</f>
        <v>0</v>
      </c>
      <c r="K336" s="225"/>
      <c r="L336" s="43"/>
      <c r="M336" s="226" t="s">
        <v>1</v>
      </c>
      <c r="N336" s="227" t="s">
        <v>39</v>
      </c>
      <c r="O336" s="90"/>
      <c r="P336" s="228">
        <f>O336*H336</f>
        <v>0</v>
      </c>
      <c r="Q336" s="228">
        <v>0.012200000000000001</v>
      </c>
      <c r="R336" s="228">
        <f>Q336*H336</f>
        <v>1.3490760000000002</v>
      </c>
      <c r="S336" s="228">
        <v>0</v>
      </c>
      <c r="T336" s="229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0" t="s">
        <v>231</v>
      </c>
      <c r="AT336" s="230" t="s">
        <v>147</v>
      </c>
      <c r="AU336" s="230" t="s">
        <v>83</v>
      </c>
      <c r="AY336" s="16" t="s">
        <v>145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6" t="s">
        <v>79</v>
      </c>
      <c r="BK336" s="231">
        <f>ROUND(I336*H336,2)</f>
        <v>0</v>
      </c>
      <c r="BL336" s="16" t="s">
        <v>231</v>
      </c>
      <c r="BM336" s="230" t="s">
        <v>548</v>
      </c>
    </row>
    <row r="337" s="13" customFormat="1">
      <c r="A337" s="13"/>
      <c r="B337" s="237"/>
      <c r="C337" s="238"/>
      <c r="D337" s="232" t="s">
        <v>154</v>
      </c>
      <c r="E337" s="239" t="s">
        <v>1</v>
      </c>
      <c r="F337" s="240" t="s">
        <v>549</v>
      </c>
      <c r="G337" s="238"/>
      <c r="H337" s="241">
        <v>46.539999999999999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154</v>
      </c>
      <c r="AU337" s="247" t="s">
        <v>83</v>
      </c>
      <c r="AV337" s="13" t="s">
        <v>83</v>
      </c>
      <c r="AW337" s="13" t="s">
        <v>31</v>
      </c>
      <c r="AX337" s="13" t="s">
        <v>74</v>
      </c>
      <c r="AY337" s="247" t="s">
        <v>145</v>
      </c>
    </row>
    <row r="338" s="13" customFormat="1">
      <c r="A338" s="13"/>
      <c r="B338" s="237"/>
      <c r="C338" s="238"/>
      <c r="D338" s="232" t="s">
        <v>154</v>
      </c>
      <c r="E338" s="239" t="s">
        <v>1</v>
      </c>
      <c r="F338" s="240" t="s">
        <v>550</v>
      </c>
      <c r="G338" s="238"/>
      <c r="H338" s="241">
        <v>24.969999999999999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154</v>
      </c>
      <c r="AU338" s="247" t="s">
        <v>83</v>
      </c>
      <c r="AV338" s="13" t="s">
        <v>83</v>
      </c>
      <c r="AW338" s="13" t="s">
        <v>31</v>
      </c>
      <c r="AX338" s="13" t="s">
        <v>74</v>
      </c>
      <c r="AY338" s="247" t="s">
        <v>145</v>
      </c>
    </row>
    <row r="339" s="13" customFormat="1">
      <c r="A339" s="13"/>
      <c r="B339" s="237"/>
      <c r="C339" s="238"/>
      <c r="D339" s="232" t="s">
        <v>154</v>
      </c>
      <c r="E339" s="239" t="s">
        <v>1</v>
      </c>
      <c r="F339" s="240" t="s">
        <v>551</v>
      </c>
      <c r="G339" s="238"/>
      <c r="H339" s="241">
        <v>39.07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154</v>
      </c>
      <c r="AU339" s="247" t="s">
        <v>83</v>
      </c>
      <c r="AV339" s="13" t="s">
        <v>83</v>
      </c>
      <c r="AW339" s="13" t="s">
        <v>31</v>
      </c>
      <c r="AX339" s="13" t="s">
        <v>74</v>
      </c>
      <c r="AY339" s="247" t="s">
        <v>145</v>
      </c>
    </row>
    <row r="340" s="2" customFormat="1" ht="24.15" customHeight="1">
      <c r="A340" s="37"/>
      <c r="B340" s="38"/>
      <c r="C340" s="218" t="s">
        <v>552</v>
      </c>
      <c r="D340" s="218" t="s">
        <v>147</v>
      </c>
      <c r="E340" s="219" t="s">
        <v>553</v>
      </c>
      <c r="F340" s="220" t="s">
        <v>554</v>
      </c>
      <c r="G340" s="221" t="s">
        <v>166</v>
      </c>
      <c r="H340" s="222">
        <v>16.260000000000002</v>
      </c>
      <c r="I340" s="223"/>
      <c r="J340" s="224">
        <f>ROUND(I340*H340,2)</f>
        <v>0</v>
      </c>
      <c r="K340" s="225"/>
      <c r="L340" s="43"/>
      <c r="M340" s="226" t="s">
        <v>1</v>
      </c>
      <c r="N340" s="227" t="s">
        <v>39</v>
      </c>
      <c r="O340" s="90"/>
      <c r="P340" s="228">
        <f>O340*H340</f>
        <v>0</v>
      </c>
      <c r="Q340" s="228">
        <v>0.012590000000000001</v>
      </c>
      <c r="R340" s="228">
        <f>Q340*H340</f>
        <v>0.20471340000000002</v>
      </c>
      <c r="S340" s="228">
        <v>0</v>
      </c>
      <c r="T340" s="229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0" t="s">
        <v>231</v>
      </c>
      <c r="AT340" s="230" t="s">
        <v>147</v>
      </c>
      <c r="AU340" s="230" t="s">
        <v>83</v>
      </c>
      <c r="AY340" s="16" t="s">
        <v>145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6" t="s">
        <v>79</v>
      </c>
      <c r="BK340" s="231">
        <f>ROUND(I340*H340,2)</f>
        <v>0</v>
      </c>
      <c r="BL340" s="16" t="s">
        <v>231</v>
      </c>
      <c r="BM340" s="230" t="s">
        <v>555</v>
      </c>
    </row>
    <row r="341" s="13" customFormat="1">
      <c r="A341" s="13"/>
      <c r="B341" s="237"/>
      <c r="C341" s="238"/>
      <c r="D341" s="232" t="s">
        <v>154</v>
      </c>
      <c r="E341" s="239" t="s">
        <v>1</v>
      </c>
      <c r="F341" s="240" t="s">
        <v>556</v>
      </c>
      <c r="G341" s="238"/>
      <c r="H341" s="241">
        <v>16.260000000000002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154</v>
      </c>
      <c r="AU341" s="247" t="s">
        <v>83</v>
      </c>
      <c r="AV341" s="13" t="s">
        <v>83</v>
      </c>
      <c r="AW341" s="13" t="s">
        <v>31</v>
      </c>
      <c r="AX341" s="13" t="s">
        <v>74</v>
      </c>
      <c r="AY341" s="247" t="s">
        <v>145</v>
      </c>
    </row>
    <row r="342" s="2" customFormat="1" ht="24.15" customHeight="1">
      <c r="A342" s="37"/>
      <c r="B342" s="38"/>
      <c r="C342" s="218" t="s">
        <v>557</v>
      </c>
      <c r="D342" s="218" t="s">
        <v>147</v>
      </c>
      <c r="E342" s="219" t="s">
        <v>558</v>
      </c>
      <c r="F342" s="220" t="s">
        <v>559</v>
      </c>
      <c r="G342" s="221" t="s">
        <v>166</v>
      </c>
      <c r="H342" s="222">
        <v>126.84</v>
      </c>
      <c r="I342" s="223"/>
      <c r="J342" s="224">
        <f>ROUND(I342*H342,2)</f>
        <v>0</v>
      </c>
      <c r="K342" s="225"/>
      <c r="L342" s="43"/>
      <c r="M342" s="226" t="s">
        <v>1</v>
      </c>
      <c r="N342" s="227" t="s">
        <v>39</v>
      </c>
      <c r="O342" s="90"/>
      <c r="P342" s="228">
        <f>O342*H342</f>
        <v>0</v>
      </c>
      <c r="Q342" s="228">
        <v>0.00014999999999999999</v>
      </c>
      <c r="R342" s="228">
        <f>Q342*H342</f>
        <v>0.019025999999999998</v>
      </c>
      <c r="S342" s="228">
        <v>0</v>
      </c>
      <c r="T342" s="229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0" t="s">
        <v>231</v>
      </c>
      <c r="AT342" s="230" t="s">
        <v>147</v>
      </c>
      <c r="AU342" s="230" t="s">
        <v>83</v>
      </c>
      <c r="AY342" s="16" t="s">
        <v>145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6" t="s">
        <v>79</v>
      </c>
      <c r="BK342" s="231">
        <f>ROUND(I342*H342,2)</f>
        <v>0</v>
      </c>
      <c r="BL342" s="16" t="s">
        <v>231</v>
      </c>
      <c r="BM342" s="230" t="s">
        <v>560</v>
      </c>
    </row>
    <row r="343" s="13" customFormat="1">
      <c r="A343" s="13"/>
      <c r="B343" s="237"/>
      <c r="C343" s="238"/>
      <c r="D343" s="232" t="s">
        <v>154</v>
      </c>
      <c r="E343" s="239" t="s">
        <v>1</v>
      </c>
      <c r="F343" s="240" t="s">
        <v>561</v>
      </c>
      <c r="G343" s="238"/>
      <c r="H343" s="241">
        <v>126.84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154</v>
      </c>
      <c r="AU343" s="247" t="s">
        <v>83</v>
      </c>
      <c r="AV343" s="13" t="s">
        <v>83</v>
      </c>
      <c r="AW343" s="13" t="s">
        <v>31</v>
      </c>
      <c r="AX343" s="13" t="s">
        <v>74</v>
      </c>
      <c r="AY343" s="247" t="s">
        <v>145</v>
      </c>
    </row>
    <row r="344" s="2" customFormat="1" ht="21.75" customHeight="1">
      <c r="A344" s="37"/>
      <c r="B344" s="38"/>
      <c r="C344" s="218" t="s">
        <v>562</v>
      </c>
      <c r="D344" s="218" t="s">
        <v>147</v>
      </c>
      <c r="E344" s="219" t="s">
        <v>563</v>
      </c>
      <c r="F344" s="220" t="s">
        <v>564</v>
      </c>
      <c r="G344" s="221" t="s">
        <v>166</v>
      </c>
      <c r="H344" s="222">
        <v>126.84</v>
      </c>
      <c r="I344" s="223"/>
      <c r="J344" s="224">
        <f>ROUND(I344*H344,2)</f>
        <v>0</v>
      </c>
      <c r="K344" s="225"/>
      <c r="L344" s="43"/>
      <c r="M344" s="226" t="s">
        <v>1</v>
      </c>
      <c r="N344" s="227" t="s">
        <v>39</v>
      </c>
      <c r="O344" s="90"/>
      <c r="P344" s="228">
        <f>O344*H344</f>
        <v>0</v>
      </c>
      <c r="Q344" s="228">
        <v>0.00069999999999999999</v>
      </c>
      <c r="R344" s="228">
        <f>Q344*H344</f>
        <v>0.088788000000000006</v>
      </c>
      <c r="S344" s="228">
        <v>0</v>
      </c>
      <c r="T344" s="229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0" t="s">
        <v>231</v>
      </c>
      <c r="AT344" s="230" t="s">
        <v>147</v>
      </c>
      <c r="AU344" s="230" t="s">
        <v>83</v>
      </c>
      <c r="AY344" s="16" t="s">
        <v>145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6" t="s">
        <v>79</v>
      </c>
      <c r="BK344" s="231">
        <f>ROUND(I344*H344,2)</f>
        <v>0</v>
      </c>
      <c r="BL344" s="16" t="s">
        <v>231</v>
      </c>
      <c r="BM344" s="230" t="s">
        <v>565</v>
      </c>
    </row>
    <row r="345" s="2" customFormat="1" ht="33" customHeight="1">
      <c r="A345" s="37"/>
      <c r="B345" s="38"/>
      <c r="C345" s="218" t="s">
        <v>566</v>
      </c>
      <c r="D345" s="218" t="s">
        <v>147</v>
      </c>
      <c r="E345" s="219" t="s">
        <v>567</v>
      </c>
      <c r="F345" s="220" t="s">
        <v>568</v>
      </c>
      <c r="G345" s="221" t="s">
        <v>166</v>
      </c>
      <c r="H345" s="222">
        <v>299</v>
      </c>
      <c r="I345" s="223"/>
      <c r="J345" s="224">
        <f>ROUND(I345*H345,2)</f>
        <v>0</v>
      </c>
      <c r="K345" s="225"/>
      <c r="L345" s="43"/>
      <c r="M345" s="226" t="s">
        <v>1</v>
      </c>
      <c r="N345" s="227" t="s">
        <v>39</v>
      </c>
      <c r="O345" s="90"/>
      <c r="P345" s="228">
        <f>O345*H345</f>
        <v>0</v>
      </c>
      <c r="Q345" s="228">
        <v>0.016729999999999998</v>
      </c>
      <c r="R345" s="228">
        <f>Q345*H345</f>
        <v>5.0022699999999993</v>
      </c>
      <c r="S345" s="228">
        <v>0</v>
      </c>
      <c r="T345" s="22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0" t="s">
        <v>231</v>
      </c>
      <c r="AT345" s="230" t="s">
        <v>147</v>
      </c>
      <c r="AU345" s="230" t="s">
        <v>83</v>
      </c>
      <c r="AY345" s="16" t="s">
        <v>145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6" t="s">
        <v>79</v>
      </c>
      <c r="BK345" s="231">
        <f>ROUND(I345*H345,2)</f>
        <v>0</v>
      </c>
      <c r="BL345" s="16" t="s">
        <v>231</v>
      </c>
      <c r="BM345" s="230" t="s">
        <v>569</v>
      </c>
    </row>
    <row r="346" s="13" customFormat="1">
      <c r="A346" s="13"/>
      <c r="B346" s="237"/>
      <c r="C346" s="238"/>
      <c r="D346" s="232" t="s">
        <v>154</v>
      </c>
      <c r="E346" s="239" t="s">
        <v>1</v>
      </c>
      <c r="F346" s="240" t="s">
        <v>570</v>
      </c>
      <c r="G346" s="238"/>
      <c r="H346" s="241">
        <v>249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154</v>
      </c>
      <c r="AU346" s="247" t="s">
        <v>83</v>
      </c>
      <c r="AV346" s="13" t="s">
        <v>83</v>
      </c>
      <c r="AW346" s="13" t="s">
        <v>31</v>
      </c>
      <c r="AX346" s="13" t="s">
        <v>74</v>
      </c>
      <c r="AY346" s="247" t="s">
        <v>145</v>
      </c>
    </row>
    <row r="347" s="13" customFormat="1">
      <c r="A347" s="13"/>
      <c r="B347" s="237"/>
      <c r="C347" s="238"/>
      <c r="D347" s="232" t="s">
        <v>154</v>
      </c>
      <c r="E347" s="239" t="s">
        <v>1</v>
      </c>
      <c r="F347" s="240" t="s">
        <v>571</v>
      </c>
      <c r="G347" s="238"/>
      <c r="H347" s="241">
        <v>50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154</v>
      </c>
      <c r="AU347" s="247" t="s">
        <v>83</v>
      </c>
      <c r="AV347" s="13" t="s">
        <v>83</v>
      </c>
      <c r="AW347" s="13" t="s">
        <v>31</v>
      </c>
      <c r="AX347" s="13" t="s">
        <v>74</v>
      </c>
      <c r="AY347" s="247" t="s">
        <v>145</v>
      </c>
    </row>
    <row r="348" s="2" customFormat="1" ht="16.5" customHeight="1">
      <c r="A348" s="37"/>
      <c r="B348" s="38"/>
      <c r="C348" s="218" t="s">
        <v>572</v>
      </c>
      <c r="D348" s="218" t="s">
        <v>147</v>
      </c>
      <c r="E348" s="219" t="s">
        <v>573</v>
      </c>
      <c r="F348" s="220" t="s">
        <v>574</v>
      </c>
      <c r="G348" s="221" t="s">
        <v>166</v>
      </c>
      <c r="H348" s="222">
        <v>299</v>
      </c>
      <c r="I348" s="223"/>
      <c r="J348" s="224">
        <f>ROUND(I348*H348,2)</f>
        <v>0</v>
      </c>
      <c r="K348" s="225"/>
      <c r="L348" s="43"/>
      <c r="M348" s="226" t="s">
        <v>1</v>
      </c>
      <c r="N348" s="227" t="s">
        <v>39</v>
      </c>
      <c r="O348" s="90"/>
      <c r="P348" s="228">
        <f>O348*H348</f>
        <v>0</v>
      </c>
      <c r="Q348" s="228">
        <v>0.00069999999999999999</v>
      </c>
      <c r="R348" s="228">
        <f>Q348*H348</f>
        <v>0.20929999999999999</v>
      </c>
      <c r="S348" s="228">
        <v>0</v>
      </c>
      <c r="T348" s="229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0" t="s">
        <v>231</v>
      </c>
      <c r="AT348" s="230" t="s">
        <v>147</v>
      </c>
      <c r="AU348" s="230" t="s">
        <v>83</v>
      </c>
      <c r="AY348" s="16" t="s">
        <v>145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6" t="s">
        <v>79</v>
      </c>
      <c r="BK348" s="231">
        <f>ROUND(I348*H348,2)</f>
        <v>0</v>
      </c>
      <c r="BL348" s="16" t="s">
        <v>231</v>
      </c>
      <c r="BM348" s="230" t="s">
        <v>575</v>
      </c>
    </row>
    <row r="349" s="2" customFormat="1" ht="24.15" customHeight="1">
      <c r="A349" s="37"/>
      <c r="B349" s="38"/>
      <c r="C349" s="218" t="s">
        <v>576</v>
      </c>
      <c r="D349" s="218" t="s">
        <v>147</v>
      </c>
      <c r="E349" s="219" t="s">
        <v>577</v>
      </c>
      <c r="F349" s="220" t="s">
        <v>578</v>
      </c>
      <c r="G349" s="221" t="s">
        <v>434</v>
      </c>
      <c r="H349" s="222">
        <v>248</v>
      </c>
      <c r="I349" s="223"/>
      <c r="J349" s="224">
        <f>ROUND(I349*H349,2)</f>
        <v>0</v>
      </c>
      <c r="K349" s="225"/>
      <c r="L349" s="43"/>
      <c r="M349" s="226" t="s">
        <v>1</v>
      </c>
      <c r="N349" s="227" t="s">
        <v>39</v>
      </c>
      <c r="O349" s="90"/>
      <c r="P349" s="228">
        <f>O349*H349</f>
        <v>0</v>
      </c>
      <c r="Q349" s="228">
        <v>0.036850000000000001</v>
      </c>
      <c r="R349" s="228">
        <f>Q349*H349</f>
        <v>9.1387999999999998</v>
      </c>
      <c r="S349" s="228">
        <v>0</v>
      </c>
      <c r="T349" s="229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0" t="s">
        <v>231</v>
      </c>
      <c r="AT349" s="230" t="s">
        <v>147</v>
      </c>
      <c r="AU349" s="230" t="s">
        <v>83</v>
      </c>
      <c r="AY349" s="16" t="s">
        <v>145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6" t="s">
        <v>79</v>
      </c>
      <c r="BK349" s="231">
        <f>ROUND(I349*H349,2)</f>
        <v>0</v>
      </c>
      <c r="BL349" s="16" t="s">
        <v>231</v>
      </c>
      <c r="BM349" s="230" t="s">
        <v>579</v>
      </c>
    </row>
    <row r="350" s="13" customFormat="1">
      <c r="A350" s="13"/>
      <c r="B350" s="237"/>
      <c r="C350" s="238"/>
      <c r="D350" s="232" t="s">
        <v>154</v>
      </c>
      <c r="E350" s="239" t="s">
        <v>1</v>
      </c>
      <c r="F350" s="240" t="s">
        <v>580</v>
      </c>
      <c r="G350" s="238"/>
      <c r="H350" s="241">
        <v>48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154</v>
      </c>
      <c r="AU350" s="247" t="s">
        <v>83</v>
      </c>
      <c r="AV350" s="13" t="s">
        <v>83</v>
      </c>
      <c r="AW350" s="13" t="s">
        <v>31</v>
      </c>
      <c r="AX350" s="13" t="s">
        <v>74</v>
      </c>
      <c r="AY350" s="247" t="s">
        <v>145</v>
      </c>
    </row>
    <row r="351" s="13" customFormat="1">
      <c r="A351" s="13"/>
      <c r="B351" s="237"/>
      <c r="C351" s="238"/>
      <c r="D351" s="232" t="s">
        <v>154</v>
      </c>
      <c r="E351" s="239" t="s">
        <v>1</v>
      </c>
      <c r="F351" s="240" t="s">
        <v>581</v>
      </c>
      <c r="G351" s="238"/>
      <c r="H351" s="241">
        <v>200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154</v>
      </c>
      <c r="AU351" s="247" t="s">
        <v>83</v>
      </c>
      <c r="AV351" s="13" t="s">
        <v>83</v>
      </c>
      <c r="AW351" s="13" t="s">
        <v>31</v>
      </c>
      <c r="AX351" s="13" t="s">
        <v>74</v>
      </c>
      <c r="AY351" s="247" t="s">
        <v>145</v>
      </c>
    </row>
    <row r="352" s="2" customFormat="1" ht="33" customHeight="1">
      <c r="A352" s="37"/>
      <c r="B352" s="38"/>
      <c r="C352" s="218" t="s">
        <v>582</v>
      </c>
      <c r="D352" s="218" t="s">
        <v>147</v>
      </c>
      <c r="E352" s="219" t="s">
        <v>583</v>
      </c>
      <c r="F352" s="220" t="s">
        <v>584</v>
      </c>
      <c r="G352" s="221" t="s">
        <v>171</v>
      </c>
      <c r="H352" s="222">
        <v>1</v>
      </c>
      <c r="I352" s="223"/>
      <c r="J352" s="224">
        <f>ROUND(I352*H352,2)</f>
        <v>0</v>
      </c>
      <c r="K352" s="225"/>
      <c r="L352" s="43"/>
      <c r="M352" s="226" t="s">
        <v>1</v>
      </c>
      <c r="N352" s="227" t="s">
        <v>39</v>
      </c>
      <c r="O352" s="90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0" t="s">
        <v>231</v>
      </c>
      <c r="AT352" s="230" t="s">
        <v>147</v>
      </c>
      <c r="AU352" s="230" t="s">
        <v>83</v>
      </c>
      <c r="AY352" s="16" t="s">
        <v>145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6" t="s">
        <v>79</v>
      </c>
      <c r="BK352" s="231">
        <f>ROUND(I352*H352,2)</f>
        <v>0</v>
      </c>
      <c r="BL352" s="16" t="s">
        <v>231</v>
      </c>
      <c r="BM352" s="230" t="s">
        <v>585</v>
      </c>
    </row>
    <row r="353" s="13" customFormat="1">
      <c r="A353" s="13"/>
      <c r="B353" s="237"/>
      <c r="C353" s="238"/>
      <c r="D353" s="232" t="s">
        <v>154</v>
      </c>
      <c r="E353" s="239" t="s">
        <v>1</v>
      </c>
      <c r="F353" s="240" t="s">
        <v>586</v>
      </c>
      <c r="G353" s="238"/>
      <c r="H353" s="241">
        <v>1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154</v>
      </c>
      <c r="AU353" s="247" t="s">
        <v>83</v>
      </c>
      <c r="AV353" s="13" t="s">
        <v>83</v>
      </c>
      <c r="AW353" s="13" t="s">
        <v>31</v>
      </c>
      <c r="AX353" s="13" t="s">
        <v>79</v>
      </c>
      <c r="AY353" s="247" t="s">
        <v>145</v>
      </c>
    </row>
    <row r="354" s="2" customFormat="1" ht="24.15" customHeight="1">
      <c r="A354" s="37"/>
      <c r="B354" s="38"/>
      <c r="C354" s="258" t="s">
        <v>587</v>
      </c>
      <c r="D354" s="258" t="s">
        <v>396</v>
      </c>
      <c r="E354" s="259" t="s">
        <v>588</v>
      </c>
      <c r="F354" s="260" t="s">
        <v>589</v>
      </c>
      <c r="G354" s="261" t="s">
        <v>171</v>
      </c>
      <c r="H354" s="262">
        <v>1</v>
      </c>
      <c r="I354" s="263"/>
      <c r="J354" s="264">
        <f>ROUND(I354*H354,2)</f>
        <v>0</v>
      </c>
      <c r="K354" s="265"/>
      <c r="L354" s="266"/>
      <c r="M354" s="267" t="s">
        <v>1</v>
      </c>
      <c r="N354" s="268" t="s">
        <v>39</v>
      </c>
      <c r="O354" s="90"/>
      <c r="P354" s="228">
        <f>O354*H354</f>
        <v>0</v>
      </c>
      <c r="Q354" s="228">
        <v>0.036999999999999998</v>
      </c>
      <c r="R354" s="228">
        <f>Q354*H354</f>
        <v>0.036999999999999998</v>
      </c>
      <c r="S354" s="228">
        <v>0</v>
      </c>
      <c r="T354" s="229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0" t="s">
        <v>304</v>
      </c>
      <c r="AT354" s="230" t="s">
        <v>396</v>
      </c>
      <c r="AU354" s="230" t="s">
        <v>83</v>
      </c>
      <c r="AY354" s="16" t="s">
        <v>145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6" t="s">
        <v>79</v>
      </c>
      <c r="BK354" s="231">
        <f>ROUND(I354*H354,2)</f>
        <v>0</v>
      </c>
      <c r="BL354" s="16" t="s">
        <v>231</v>
      </c>
      <c r="BM354" s="230" t="s">
        <v>590</v>
      </c>
    </row>
    <row r="355" s="2" customFormat="1" ht="37.8" customHeight="1">
      <c r="A355" s="37"/>
      <c r="B355" s="38"/>
      <c r="C355" s="218" t="s">
        <v>591</v>
      </c>
      <c r="D355" s="218" t="s">
        <v>147</v>
      </c>
      <c r="E355" s="219" t="s">
        <v>592</v>
      </c>
      <c r="F355" s="220" t="s">
        <v>593</v>
      </c>
      <c r="G355" s="221" t="s">
        <v>166</v>
      </c>
      <c r="H355" s="222">
        <v>39.100000000000001</v>
      </c>
      <c r="I355" s="223"/>
      <c r="J355" s="224">
        <f>ROUND(I355*H355,2)</f>
        <v>0</v>
      </c>
      <c r="K355" s="225"/>
      <c r="L355" s="43"/>
      <c r="M355" s="226" t="s">
        <v>1</v>
      </c>
      <c r="N355" s="227" t="s">
        <v>39</v>
      </c>
      <c r="O355" s="90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0" t="s">
        <v>231</v>
      </c>
      <c r="AT355" s="230" t="s">
        <v>147</v>
      </c>
      <c r="AU355" s="230" t="s">
        <v>83</v>
      </c>
      <c r="AY355" s="16" t="s">
        <v>145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6" t="s">
        <v>79</v>
      </c>
      <c r="BK355" s="231">
        <f>ROUND(I355*H355,2)</f>
        <v>0</v>
      </c>
      <c r="BL355" s="16" t="s">
        <v>231</v>
      </c>
      <c r="BM355" s="230" t="s">
        <v>594</v>
      </c>
    </row>
    <row r="356" s="13" customFormat="1">
      <c r="A356" s="13"/>
      <c r="B356" s="237"/>
      <c r="C356" s="238"/>
      <c r="D356" s="232" t="s">
        <v>154</v>
      </c>
      <c r="E356" s="239" t="s">
        <v>1</v>
      </c>
      <c r="F356" s="240" t="s">
        <v>595</v>
      </c>
      <c r="G356" s="238"/>
      <c r="H356" s="241">
        <v>39.100000000000001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154</v>
      </c>
      <c r="AU356" s="247" t="s">
        <v>83</v>
      </c>
      <c r="AV356" s="13" t="s">
        <v>83</v>
      </c>
      <c r="AW356" s="13" t="s">
        <v>31</v>
      </c>
      <c r="AX356" s="13" t="s">
        <v>74</v>
      </c>
      <c r="AY356" s="247" t="s">
        <v>145</v>
      </c>
    </row>
    <row r="357" s="2" customFormat="1" ht="49.05" customHeight="1">
      <c r="A357" s="37"/>
      <c r="B357" s="38"/>
      <c r="C357" s="218" t="s">
        <v>596</v>
      </c>
      <c r="D357" s="218" t="s">
        <v>147</v>
      </c>
      <c r="E357" s="219" t="s">
        <v>597</v>
      </c>
      <c r="F357" s="220" t="s">
        <v>598</v>
      </c>
      <c r="G357" s="221" t="s">
        <v>166</v>
      </c>
      <c r="H357" s="222">
        <v>11.4</v>
      </c>
      <c r="I357" s="223"/>
      <c r="J357" s="224">
        <f>ROUND(I357*H357,2)</f>
        <v>0</v>
      </c>
      <c r="K357" s="225"/>
      <c r="L357" s="43"/>
      <c r="M357" s="226" t="s">
        <v>1</v>
      </c>
      <c r="N357" s="227" t="s">
        <v>39</v>
      </c>
      <c r="O357" s="90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0" t="s">
        <v>231</v>
      </c>
      <c r="AT357" s="230" t="s">
        <v>147</v>
      </c>
      <c r="AU357" s="230" t="s">
        <v>83</v>
      </c>
      <c r="AY357" s="16" t="s">
        <v>145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6" t="s">
        <v>79</v>
      </c>
      <c r="BK357" s="231">
        <f>ROUND(I357*H357,2)</f>
        <v>0</v>
      </c>
      <c r="BL357" s="16" t="s">
        <v>231</v>
      </c>
      <c r="BM357" s="230" t="s">
        <v>599</v>
      </c>
    </row>
    <row r="358" s="13" customFormat="1">
      <c r="A358" s="13"/>
      <c r="B358" s="237"/>
      <c r="C358" s="238"/>
      <c r="D358" s="232" t="s">
        <v>154</v>
      </c>
      <c r="E358" s="239" t="s">
        <v>1</v>
      </c>
      <c r="F358" s="240" t="s">
        <v>600</v>
      </c>
      <c r="G358" s="238"/>
      <c r="H358" s="241">
        <v>11.4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7" t="s">
        <v>154</v>
      </c>
      <c r="AU358" s="247" t="s">
        <v>83</v>
      </c>
      <c r="AV358" s="13" t="s">
        <v>83</v>
      </c>
      <c r="AW358" s="13" t="s">
        <v>31</v>
      </c>
      <c r="AX358" s="13" t="s">
        <v>74</v>
      </c>
      <c r="AY358" s="247" t="s">
        <v>145</v>
      </c>
    </row>
    <row r="359" s="2" customFormat="1" ht="55.5" customHeight="1">
      <c r="A359" s="37"/>
      <c r="B359" s="38"/>
      <c r="C359" s="218" t="s">
        <v>601</v>
      </c>
      <c r="D359" s="218" t="s">
        <v>147</v>
      </c>
      <c r="E359" s="219" t="s">
        <v>602</v>
      </c>
      <c r="F359" s="220" t="s">
        <v>603</v>
      </c>
      <c r="G359" s="221" t="s">
        <v>166</v>
      </c>
      <c r="H359" s="222">
        <v>8.3000000000000007</v>
      </c>
      <c r="I359" s="223"/>
      <c r="J359" s="224">
        <f>ROUND(I359*H359,2)</f>
        <v>0</v>
      </c>
      <c r="K359" s="225"/>
      <c r="L359" s="43"/>
      <c r="M359" s="226" t="s">
        <v>1</v>
      </c>
      <c r="N359" s="227" t="s">
        <v>39</v>
      </c>
      <c r="O359" s="90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0" t="s">
        <v>231</v>
      </c>
      <c r="AT359" s="230" t="s">
        <v>147</v>
      </c>
      <c r="AU359" s="230" t="s">
        <v>83</v>
      </c>
      <c r="AY359" s="16" t="s">
        <v>145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6" t="s">
        <v>79</v>
      </c>
      <c r="BK359" s="231">
        <f>ROUND(I359*H359,2)</f>
        <v>0</v>
      </c>
      <c r="BL359" s="16" t="s">
        <v>231</v>
      </c>
      <c r="BM359" s="230" t="s">
        <v>604</v>
      </c>
    </row>
    <row r="360" s="13" customFormat="1">
      <c r="A360" s="13"/>
      <c r="B360" s="237"/>
      <c r="C360" s="238"/>
      <c r="D360" s="232" t="s">
        <v>154</v>
      </c>
      <c r="E360" s="239" t="s">
        <v>1</v>
      </c>
      <c r="F360" s="240" t="s">
        <v>605</v>
      </c>
      <c r="G360" s="238"/>
      <c r="H360" s="241">
        <v>8.3000000000000007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154</v>
      </c>
      <c r="AU360" s="247" t="s">
        <v>83</v>
      </c>
      <c r="AV360" s="13" t="s">
        <v>83</v>
      </c>
      <c r="AW360" s="13" t="s">
        <v>31</v>
      </c>
      <c r="AX360" s="13" t="s">
        <v>74</v>
      </c>
      <c r="AY360" s="247" t="s">
        <v>145</v>
      </c>
    </row>
    <row r="361" s="2" customFormat="1" ht="66.75" customHeight="1">
      <c r="A361" s="37"/>
      <c r="B361" s="38"/>
      <c r="C361" s="218" t="s">
        <v>606</v>
      </c>
      <c r="D361" s="218" t="s">
        <v>147</v>
      </c>
      <c r="E361" s="219" t="s">
        <v>607</v>
      </c>
      <c r="F361" s="220" t="s">
        <v>608</v>
      </c>
      <c r="G361" s="221" t="s">
        <v>166</v>
      </c>
      <c r="H361" s="222">
        <v>28.100000000000001</v>
      </c>
      <c r="I361" s="223"/>
      <c r="J361" s="224">
        <f>ROUND(I361*H361,2)</f>
        <v>0</v>
      </c>
      <c r="K361" s="225"/>
      <c r="L361" s="43"/>
      <c r="M361" s="226" t="s">
        <v>1</v>
      </c>
      <c r="N361" s="227" t="s">
        <v>39</v>
      </c>
      <c r="O361" s="90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0" t="s">
        <v>231</v>
      </c>
      <c r="AT361" s="230" t="s">
        <v>147</v>
      </c>
      <c r="AU361" s="230" t="s">
        <v>83</v>
      </c>
      <c r="AY361" s="16" t="s">
        <v>145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6" t="s">
        <v>79</v>
      </c>
      <c r="BK361" s="231">
        <f>ROUND(I361*H361,2)</f>
        <v>0</v>
      </c>
      <c r="BL361" s="16" t="s">
        <v>231</v>
      </c>
      <c r="BM361" s="230" t="s">
        <v>609</v>
      </c>
    </row>
    <row r="362" s="13" customFormat="1">
      <c r="A362" s="13"/>
      <c r="B362" s="237"/>
      <c r="C362" s="238"/>
      <c r="D362" s="232" t="s">
        <v>154</v>
      </c>
      <c r="E362" s="239" t="s">
        <v>1</v>
      </c>
      <c r="F362" s="240" t="s">
        <v>610</v>
      </c>
      <c r="G362" s="238"/>
      <c r="H362" s="241">
        <v>28.100000000000001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154</v>
      </c>
      <c r="AU362" s="247" t="s">
        <v>83</v>
      </c>
      <c r="AV362" s="13" t="s">
        <v>83</v>
      </c>
      <c r="AW362" s="13" t="s">
        <v>31</v>
      </c>
      <c r="AX362" s="13" t="s">
        <v>74</v>
      </c>
      <c r="AY362" s="247" t="s">
        <v>145</v>
      </c>
    </row>
    <row r="363" s="2" customFormat="1" ht="55.5" customHeight="1">
      <c r="A363" s="37"/>
      <c r="B363" s="38"/>
      <c r="C363" s="218" t="s">
        <v>611</v>
      </c>
      <c r="D363" s="218" t="s">
        <v>147</v>
      </c>
      <c r="E363" s="219" t="s">
        <v>612</v>
      </c>
      <c r="F363" s="220" t="s">
        <v>613</v>
      </c>
      <c r="G363" s="221" t="s">
        <v>166</v>
      </c>
      <c r="H363" s="222">
        <v>1.8</v>
      </c>
      <c r="I363" s="223"/>
      <c r="J363" s="224">
        <f>ROUND(I363*H363,2)</f>
        <v>0</v>
      </c>
      <c r="K363" s="225"/>
      <c r="L363" s="43"/>
      <c r="M363" s="226" t="s">
        <v>1</v>
      </c>
      <c r="N363" s="227" t="s">
        <v>39</v>
      </c>
      <c r="O363" s="90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0" t="s">
        <v>231</v>
      </c>
      <c r="AT363" s="230" t="s">
        <v>147</v>
      </c>
      <c r="AU363" s="230" t="s">
        <v>83</v>
      </c>
      <c r="AY363" s="16" t="s">
        <v>145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6" t="s">
        <v>79</v>
      </c>
      <c r="BK363" s="231">
        <f>ROUND(I363*H363,2)</f>
        <v>0</v>
      </c>
      <c r="BL363" s="16" t="s">
        <v>231</v>
      </c>
      <c r="BM363" s="230" t="s">
        <v>614</v>
      </c>
    </row>
    <row r="364" s="13" customFormat="1">
      <c r="A364" s="13"/>
      <c r="B364" s="237"/>
      <c r="C364" s="238"/>
      <c r="D364" s="232" t="s">
        <v>154</v>
      </c>
      <c r="E364" s="239" t="s">
        <v>1</v>
      </c>
      <c r="F364" s="240" t="s">
        <v>615</v>
      </c>
      <c r="G364" s="238"/>
      <c r="H364" s="241">
        <v>1.8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154</v>
      </c>
      <c r="AU364" s="247" t="s">
        <v>83</v>
      </c>
      <c r="AV364" s="13" t="s">
        <v>83</v>
      </c>
      <c r="AW364" s="13" t="s">
        <v>31</v>
      </c>
      <c r="AX364" s="13" t="s">
        <v>74</v>
      </c>
      <c r="AY364" s="247" t="s">
        <v>145</v>
      </c>
    </row>
    <row r="365" s="2" customFormat="1" ht="37.8" customHeight="1">
      <c r="A365" s="37"/>
      <c r="B365" s="38"/>
      <c r="C365" s="218" t="s">
        <v>616</v>
      </c>
      <c r="D365" s="218" t="s">
        <v>147</v>
      </c>
      <c r="E365" s="219" t="s">
        <v>617</v>
      </c>
      <c r="F365" s="220" t="s">
        <v>618</v>
      </c>
      <c r="G365" s="221" t="s">
        <v>166</v>
      </c>
      <c r="H365" s="222">
        <v>24.600000000000001</v>
      </c>
      <c r="I365" s="223"/>
      <c r="J365" s="224">
        <f>ROUND(I365*H365,2)</f>
        <v>0</v>
      </c>
      <c r="K365" s="225"/>
      <c r="L365" s="43"/>
      <c r="M365" s="226" t="s">
        <v>1</v>
      </c>
      <c r="N365" s="227" t="s">
        <v>39</v>
      </c>
      <c r="O365" s="90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30" t="s">
        <v>231</v>
      </c>
      <c r="AT365" s="230" t="s">
        <v>147</v>
      </c>
      <c r="AU365" s="230" t="s">
        <v>83</v>
      </c>
      <c r="AY365" s="16" t="s">
        <v>145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6" t="s">
        <v>79</v>
      </c>
      <c r="BK365" s="231">
        <f>ROUND(I365*H365,2)</f>
        <v>0</v>
      </c>
      <c r="BL365" s="16" t="s">
        <v>231</v>
      </c>
      <c r="BM365" s="230" t="s">
        <v>619</v>
      </c>
    </row>
    <row r="366" s="13" customFormat="1">
      <c r="A366" s="13"/>
      <c r="B366" s="237"/>
      <c r="C366" s="238"/>
      <c r="D366" s="232" t="s">
        <v>154</v>
      </c>
      <c r="E366" s="239" t="s">
        <v>1</v>
      </c>
      <c r="F366" s="240" t="s">
        <v>620</v>
      </c>
      <c r="G366" s="238"/>
      <c r="H366" s="241">
        <v>24.600000000000001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7" t="s">
        <v>154</v>
      </c>
      <c r="AU366" s="247" t="s">
        <v>83</v>
      </c>
      <c r="AV366" s="13" t="s">
        <v>83</v>
      </c>
      <c r="AW366" s="13" t="s">
        <v>31</v>
      </c>
      <c r="AX366" s="13" t="s">
        <v>74</v>
      </c>
      <c r="AY366" s="247" t="s">
        <v>145</v>
      </c>
    </row>
    <row r="367" s="2" customFormat="1" ht="44.25" customHeight="1">
      <c r="A367" s="37"/>
      <c r="B367" s="38"/>
      <c r="C367" s="218" t="s">
        <v>621</v>
      </c>
      <c r="D367" s="218" t="s">
        <v>147</v>
      </c>
      <c r="E367" s="219" t="s">
        <v>622</v>
      </c>
      <c r="F367" s="220" t="s">
        <v>623</v>
      </c>
      <c r="G367" s="221" t="s">
        <v>166</v>
      </c>
      <c r="H367" s="222">
        <v>7.7999999999999998</v>
      </c>
      <c r="I367" s="223"/>
      <c r="J367" s="224">
        <f>ROUND(I367*H367,2)</f>
        <v>0</v>
      </c>
      <c r="K367" s="225"/>
      <c r="L367" s="43"/>
      <c r="M367" s="226" t="s">
        <v>1</v>
      </c>
      <c r="N367" s="227" t="s">
        <v>39</v>
      </c>
      <c r="O367" s="90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30" t="s">
        <v>231</v>
      </c>
      <c r="AT367" s="230" t="s">
        <v>147</v>
      </c>
      <c r="AU367" s="230" t="s">
        <v>83</v>
      </c>
      <c r="AY367" s="16" t="s">
        <v>145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6" t="s">
        <v>79</v>
      </c>
      <c r="BK367" s="231">
        <f>ROUND(I367*H367,2)</f>
        <v>0</v>
      </c>
      <c r="BL367" s="16" t="s">
        <v>231</v>
      </c>
      <c r="BM367" s="230" t="s">
        <v>624</v>
      </c>
    </row>
    <row r="368" s="13" customFormat="1">
      <c r="A368" s="13"/>
      <c r="B368" s="237"/>
      <c r="C368" s="238"/>
      <c r="D368" s="232" t="s">
        <v>154</v>
      </c>
      <c r="E368" s="239" t="s">
        <v>1</v>
      </c>
      <c r="F368" s="240" t="s">
        <v>625</v>
      </c>
      <c r="G368" s="238"/>
      <c r="H368" s="241">
        <v>7.7999999999999998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7" t="s">
        <v>154</v>
      </c>
      <c r="AU368" s="247" t="s">
        <v>83</v>
      </c>
      <c r="AV368" s="13" t="s">
        <v>83</v>
      </c>
      <c r="AW368" s="13" t="s">
        <v>31</v>
      </c>
      <c r="AX368" s="13" t="s">
        <v>74</v>
      </c>
      <c r="AY368" s="247" t="s">
        <v>145</v>
      </c>
    </row>
    <row r="369" s="2" customFormat="1" ht="55.5" customHeight="1">
      <c r="A369" s="37"/>
      <c r="B369" s="38"/>
      <c r="C369" s="218" t="s">
        <v>626</v>
      </c>
      <c r="D369" s="218" t="s">
        <v>147</v>
      </c>
      <c r="E369" s="219" t="s">
        <v>627</v>
      </c>
      <c r="F369" s="220" t="s">
        <v>628</v>
      </c>
      <c r="G369" s="221" t="s">
        <v>166</v>
      </c>
      <c r="H369" s="222">
        <v>14</v>
      </c>
      <c r="I369" s="223"/>
      <c r="J369" s="224">
        <f>ROUND(I369*H369,2)</f>
        <v>0</v>
      </c>
      <c r="K369" s="225"/>
      <c r="L369" s="43"/>
      <c r="M369" s="226" t="s">
        <v>1</v>
      </c>
      <c r="N369" s="227" t="s">
        <v>39</v>
      </c>
      <c r="O369" s="90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0" t="s">
        <v>231</v>
      </c>
      <c r="AT369" s="230" t="s">
        <v>147</v>
      </c>
      <c r="AU369" s="230" t="s">
        <v>83</v>
      </c>
      <c r="AY369" s="16" t="s">
        <v>145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6" t="s">
        <v>79</v>
      </c>
      <c r="BK369" s="231">
        <f>ROUND(I369*H369,2)</f>
        <v>0</v>
      </c>
      <c r="BL369" s="16" t="s">
        <v>231</v>
      </c>
      <c r="BM369" s="230" t="s">
        <v>629</v>
      </c>
    </row>
    <row r="370" s="13" customFormat="1">
      <c r="A370" s="13"/>
      <c r="B370" s="237"/>
      <c r="C370" s="238"/>
      <c r="D370" s="232" t="s">
        <v>154</v>
      </c>
      <c r="E370" s="239" t="s">
        <v>1</v>
      </c>
      <c r="F370" s="240" t="s">
        <v>630</v>
      </c>
      <c r="G370" s="238"/>
      <c r="H370" s="241">
        <v>14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154</v>
      </c>
      <c r="AU370" s="247" t="s">
        <v>83</v>
      </c>
      <c r="AV370" s="13" t="s">
        <v>83</v>
      </c>
      <c r="AW370" s="13" t="s">
        <v>31</v>
      </c>
      <c r="AX370" s="13" t="s">
        <v>74</v>
      </c>
      <c r="AY370" s="247" t="s">
        <v>145</v>
      </c>
    </row>
    <row r="371" s="2" customFormat="1" ht="24.15" customHeight="1">
      <c r="A371" s="37"/>
      <c r="B371" s="38"/>
      <c r="C371" s="218" t="s">
        <v>631</v>
      </c>
      <c r="D371" s="218" t="s">
        <v>147</v>
      </c>
      <c r="E371" s="219" t="s">
        <v>632</v>
      </c>
      <c r="F371" s="220" t="s">
        <v>633</v>
      </c>
      <c r="G371" s="221" t="s">
        <v>150</v>
      </c>
      <c r="H371" s="222">
        <v>34.771000000000001</v>
      </c>
      <c r="I371" s="223"/>
      <c r="J371" s="224">
        <f>ROUND(I371*H371,2)</f>
        <v>0</v>
      </c>
      <c r="K371" s="225"/>
      <c r="L371" s="43"/>
      <c r="M371" s="226" t="s">
        <v>1</v>
      </c>
      <c r="N371" s="227" t="s">
        <v>39</v>
      </c>
      <c r="O371" s="90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0" t="s">
        <v>231</v>
      </c>
      <c r="AT371" s="230" t="s">
        <v>147</v>
      </c>
      <c r="AU371" s="230" t="s">
        <v>83</v>
      </c>
      <c r="AY371" s="16" t="s">
        <v>145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6" t="s">
        <v>79</v>
      </c>
      <c r="BK371" s="231">
        <f>ROUND(I371*H371,2)</f>
        <v>0</v>
      </c>
      <c r="BL371" s="16" t="s">
        <v>231</v>
      </c>
      <c r="BM371" s="230" t="s">
        <v>634</v>
      </c>
    </row>
    <row r="372" s="2" customFormat="1" ht="24.15" customHeight="1">
      <c r="A372" s="37"/>
      <c r="B372" s="38"/>
      <c r="C372" s="218" t="s">
        <v>635</v>
      </c>
      <c r="D372" s="218" t="s">
        <v>147</v>
      </c>
      <c r="E372" s="219" t="s">
        <v>636</v>
      </c>
      <c r="F372" s="220" t="s">
        <v>637</v>
      </c>
      <c r="G372" s="221" t="s">
        <v>150</v>
      </c>
      <c r="H372" s="222">
        <v>34.771000000000001</v>
      </c>
      <c r="I372" s="223"/>
      <c r="J372" s="224">
        <f>ROUND(I372*H372,2)</f>
        <v>0</v>
      </c>
      <c r="K372" s="225"/>
      <c r="L372" s="43"/>
      <c r="M372" s="226" t="s">
        <v>1</v>
      </c>
      <c r="N372" s="227" t="s">
        <v>39</v>
      </c>
      <c r="O372" s="90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0" t="s">
        <v>231</v>
      </c>
      <c r="AT372" s="230" t="s">
        <v>147</v>
      </c>
      <c r="AU372" s="230" t="s">
        <v>83</v>
      </c>
      <c r="AY372" s="16" t="s">
        <v>145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6" t="s">
        <v>79</v>
      </c>
      <c r="BK372" s="231">
        <f>ROUND(I372*H372,2)</f>
        <v>0</v>
      </c>
      <c r="BL372" s="16" t="s">
        <v>231</v>
      </c>
      <c r="BM372" s="230" t="s">
        <v>638</v>
      </c>
    </row>
    <row r="373" s="12" customFormat="1" ht="22.8" customHeight="1">
      <c r="A373" s="12"/>
      <c r="B373" s="202"/>
      <c r="C373" s="203"/>
      <c r="D373" s="204" t="s">
        <v>73</v>
      </c>
      <c r="E373" s="216" t="s">
        <v>639</v>
      </c>
      <c r="F373" s="216" t="s">
        <v>640</v>
      </c>
      <c r="G373" s="203"/>
      <c r="H373" s="203"/>
      <c r="I373" s="206"/>
      <c r="J373" s="217">
        <f>BK373</f>
        <v>0</v>
      </c>
      <c r="K373" s="203"/>
      <c r="L373" s="208"/>
      <c r="M373" s="209"/>
      <c r="N373" s="210"/>
      <c r="O373" s="210"/>
      <c r="P373" s="211">
        <f>SUM(P374:P404)</f>
        <v>0</v>
      </c>
      <c r="Q373" s="210"/>
      <c r="R373" s="211">
        <f>SUM(R374:R404)</f>
        <v>1.9798500000000001</v>
      </c>
      <c r="S373" s="210"/>
      <c r="T373" s="212">
        <f>SUM(T374:T404)</f>
        <v>0.45000000000000001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3" t="s">
        <v>83</v>
      </c>
      <c r="AT373" s="214" t="s">
        <v>73</v>
      </c>
      <c r="AU373" s="214" t="s">
        <v>79</v>
      </c>
      <c r="AY373" s="213" t="s">
        <v>145</v>
      </c>
      <c r="BK373" s="215">
        <f>SUM(BK374:BK404)</f>
        <v>0</v>
      </c>
    </row>
    <row r="374" s="2" customFormat="1" ht="24.15" customHeight="1">
      <c r="A374" s="37"/>
      <c r="B374" s="38"/>
      <c r="C374" s="218" t="s">
        <v>641</v>
      </c>
      <c r="D374" s="218" t="s">
        <v>147</v>
      </c>
      <c r="E374" s="219" t="s">
        <v>642</v>
      </c>
      <c r="F374" s="220" t="s">
        <v>643</v>
      </c>
      <c r="G374" s="221" t="s">
        <v>171</v>
      </c>
      <c r="H374" s="222">
        <v>1</v>
      </c>
      <c r="I374" s="223"/>
      <c r="J374" s="224">
        <f>ROUND(I374*H374,2)</f>
        <v>0</v>
      </c>
      <c r="K374" s="225"/>
      <c r="L374" s="43"/>
      <c r="M374" s="226" t="s">
        <v>1</v>
      </c>
      <c r="N374" s="227" t="s">
        <v>39</v>
      </c>
      <c r="O374" s="90"/>
      <c r="P374" s="228">
        <f>O374*H374</f>
        <v>0</v>
      </c>
      <c r="Q374" s="228">
        <v>0</v>
      </c>
      <c r="R374" s="228">
        <f>Q374*H374</f>
        <v>0</v>
      </c>
      <c r="S374" s="228">
        <v>0.45000000000000001</v>
      </c>
      <c r="T374" s="229">
        <f>S374*H374</f>
        <v>0.45000000000000001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0" t="s">
        <v>231</v>
      </c>
      <c r="AT374" s="230" t="s">
        <v>147</v>
      </c>
      <c r="AU374" s="230" t="s">
        <v>83</v>
      </c>
      <c r="AY374" s="16" t="s">
        <v>145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6" t="s">
        <v>79</v>
      </c>
      <c r="BK374" s="231">
        <f>ROUND(I374*H374,2)</f>
        <v>0</v>
      </c>
      <c r="BL374" s="16" t="s">
        <v>231</v>
      </c>
      <c r="BM374" s="230" t="s">
        <v>644</v>
      </c>
    </row>
    <row r="375" s="2" customFormat="1" ht="24.15" customHeight="1">
      <c r="A375" s="37"/>
      <c r="B375" s="38"/>
      <c r="C375" s="218" t="s">
        <v>645</v>
      </c>
      <c r="D375" s="218" t="s">
        <v>147</v>
      </c>
      <c r="E375" s="219" t="s">
        <v>646</v>
      </c>
      <c r="F375" s="220" t="s">
        <v>647</v>
      </c>
      <c r="G375" s="221" t="s">
        <v>434</v>
      </c>
      <c r="H375" s="222">
        <v>132.5</v>
      </c>
      <c r="I375" s="223"/>
      <c r="J375" s="224">
        <f>ROUND(I375*H375,2)</f>
        <v>0</v>
      </c>
      <c r="K375" s="225"/>
      <c r="L375" s="43"/>
      <c r="M375" s="226" t="s">
        <v>1</v>
      </c>
      <c r="N375" s="227" t="s">
        <v>39</v>
      </c>
      <c r="O375" s="90"/>
      <c r="P375" s="228">
        <f>O375*H375</f>
        <v>0</v>
      </c>
      <c r="Q375" s="228">
        <v>0.00072999999999999996</v>
      </c>
      <c r="R375" s="228">
        <f>Q375*H375</f>
        <v>0.096724999999999992</v>
      </c>
      <c r="S375" s="228">
        <v>0</v>
      </c>
      <c r="T375" s="229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0" t="s">
        <v>231</v>
      </c>
      <c r="AT375" s="230" t="s">
        <v>147</v>
      </c>
      <c r="AU375" s="230" t="s">
        <v>83</v>
      </c>
      <c r="AY375" s="16" t="s">
        <v>145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6" t="s">
        <v>79</v>
      </c>
      <c r="BK375" s="231">
        <f>ROUND(I375*H375,2)</f>
        <v>0</v>
      </c>
      <c r="BL375" s="16" t="s">
        <v>231</v>
      </c>
      <c r="BM375" s="230" t="s">
        <v>648</v>
      </c>
    </row>
    <row r="376" s="13" customFormat="1">
      <c r="A376" s="13"/>
      <c r="B376" s="237"/>
      <c r="C376" s="238"/>
      <c r="D376" s="232" t="s">
        <v>154</v>
      </c>
      <c r="E376" s="239" t="s">
        <v>1</v>
      </c>
      <c r="F376" s="240" t="s">
        <v>649</v>
      </c>
      <c r="G376" s="238"/>
      <c r="H376" s="241">
        <v>132.5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154</v>
      </c>
      <c r="AU376" s="247" t="s">
        <v>83</v>
      </c>
      <c r="AV376" s="13" t="s">
        <v>83</v>
      </c>
      <c r="AW376" s="13" t="s">
        <v>31</v>
      </c>
      <c r="AX376" s="13" t="s">
        <v>79</v>
      </c>
      <c r="AY376" s="247" t="s">
        <v>145</v>
      </c>
    </row>
    <row r="377" s="2" customFormat="1" ht="24.15" customHeight="1">
      <c r="A377" s="37"/>
      <c r="B377" s="38"/>
      <c r="C377" s="218" t="s">
        <v>650</v>
      </c>
      <c r="D377" s="218" t="s">
        <v>147</v>
      </c>
      <c r="E377" s="219" t="s">
        <v>651</v>
      </c>
      <c r="F377" s="220" t="s">
        <v>652</v>
      </c>
      <c r="G377" s="221" t="s">
        <v>434</v>
      </c>
      <c r="H377" s="222">
        <v>4.2000000000000002</v>
      </c>
      <c r="I377" s="223"/>
      <c r="J377" s="224">
        <f>ROUND(I377*H377,2)</f>
        <v>0</v>
      </c>
      <c r="K377" s="225"/>
      <c r="L377" s="43"/>
      <c r="M377" s="226" t="s">
        <v>1</v>
      </c>
      <c r="N377" s="227" t="s">
        <v>39</v>
      </c>
      <c r="O377" s="90"/>
      <c r="P377" s="228">
        <f>O377*H377</f>
        <v>0</v>
      </c>
      <c r="Q377" s="228">
        <v>0.0019400000000000001</v>
      </c>
      <c r="R377" s="228">
        <f>Q377*H377</f>
        <v>0.0081480000000000007</v>
      </c>
      <c r="S377" s="228">
        <v>0</v>
      </c>
      <c r="T377" s="22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0" t="s">
        <v>231</v>
      </c>
      <c r="AT377" s="230" t="s">
        <v>147</v>
      </c>
      <c r="AU377" s="230" t="s">
        <v>83</v>
      </c>
      <c r="AY377" s="16" t="s">
        <v>145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6" t="s">
        <v>79</v>
      </c>
      <c r="BK377" s="231">
        <f>ROUND(I377*H377,2)</f>
        <v>0</v>
      </c>
      <c r="BL377" s="16" t="s">
        <v>231</v>
      </c>
      <c r="BM377" s="230" t="s">
        <v>653</v>
      </c>
    </row>
    <row r="378" s="13" customFormat="1">
      <c r="A378" s="13"/>
      <c r="B378" s="237"/>
      <c r="C378" s="238"/>
      <c r="D378" s="232" t="s">
        <v>154</v>
      </c>
      <c r="E378" s="239" t="s">
        <v>1</v>
      </c>
      <c r="F378" s="240" t="s">
        <v>654</v>
      </c>
      <c r="G378" s="238"/>
      <c r="H378" s="241">
        <v>4.2000000000000002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154</v>
      </c>
      <c r="AU378" s="247" t="s">
        <v>83</v>
      </c>
      <c r="AV378" s="13" t="s">
        <v>83</v>
      </c>
      <c r="AW378" s="13" t="s">
        <v>31</v>
      </c>
      <c r="AX378" s="13" t="s">
        <v>79</v>
      </c>
      <c r="AY378" s="247" t="s">
        <v>145</v>
      </c>
    </row>
    <row r="379" s="2" customFormat="1" ht="24.15" customHeight="1">
      <c r="A379" s="37"/>
      <c r="B379" s="38"/>
      <c r="C379" s="218" t="s">
        <v>655</v>
      </c>
      <c r="D379" s="218" t="s">
        <v>147</v>
      </c>
      <c r="E379" s="219" t="s">
        <v>656</v>
      </c>
      <c r="F379" s="220" t="s">
        <v>657</v>
      </c>
      <c r="G379" s="221" t="s">
        <v>434</v>
      </c>
      <c r="H379" s="222">
        <v>120</v>
      </c>
      <c r="I379" s="223"/>
      <c r="J379" s="224">
        <f>ROUND(I379*H379,2)</f>
        <v>0</v>
      </c>
      <c r="K379" s="225"/>
      <c r="L379" s="43"/>
      <c r="M379" s="226" t="s">
        <v>1</v>
      </c>
      <c r="N379" s="227" t="s">
        <v>39</v>
      </c>
      <c r="O379" s="90"/>
      <c r="P379" s="228">
        <f>O379*H379</f>
        <v>0</v>
      </c>
      <c r="Q379" s="228">
        <v>0.0038700000000000002</v>
      </c>
      <c r="R379" s="228">
        <f>Q379*H379</f>
        <v>0.46440000000000004</v>
      </c>
      <c r="S379" s="228">
        <v>0</v>
      </c>
      <c r="T379" s="22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0" t="s">
        <v>231</v>
      </c>
      <c r="AT379" s="230" t="s">
        <v>147</v>
      </c>
      <c r="AU379" s="230" t="s">
        <v>83</v>
      </c>
      <c r="AY379" s="16" t="s">
        <v>145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6" t="s">
        <v>79</v>
      </c>
      <c r="BK379" s="231">
        <f>ROUND(I379*H379,2)</f>
        <v>0</v>
      </c>
      <c r="BL379" s="16" t="s">
        <v>231</v>
      </c>
      <c r="BM379" s="230" t="s">
        <v>658</v>
      </c>
    </row>
    <row r="380" s="13" customFormat="1">
      <c r="A380" s="13"/>
      <c r="B380" s="237"/>
      <c r="C380" s="238"/>
      <c r="D380" s="232" t="s">
        <v>154</v>
      </c>
      <c r="E380" s="239" t="s">
        <v>1</v>
      </c>
      <c r="F380" s="240" t="s">
        <v>659</v>
      </c>
      <c r="G380" s="238"/>
      <c r="H380" s="241">
        <v>120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154</v>
      </c>
      <c r="AU380" s="247" t="s">
        <v>83</v>
      </c>
      <c r="AV380" s="13" t="s">
        <v>83</v>
      </c>
      <c r="AW380" s="13" t="s">
        <v>31</v>
      </c>
      <c r="AX380" s="13" t="s">
        <v>79</v>
      </c>
      <c r="AY380" s="247" t="s">
        <v>145</v>
      </c>
    </row>
    <row r="381" s="2" customFormat="1" ht="24.15" customHeight="1">
      <c r="A381" s="37"/>
      <c r="B381" s="38"/>
      <c r="C381" s="218" t="s">
        <v>660</v>
      </c>
      <c r="D381" s="218" t="s">
        <v>147</v>
      </c>
      <c r="E381" s="219" t="s">
        <v>661</v>
      </c>
      <c r="F381" s="220" t="s">
        <v>662</v>
      </c>
      <c r="G381" s="221" t="s">
        <v>434</v>
      </c>
      <c r="H381" s="222">
        <v>12.5</v>
      </c>
      <c r="I381" s="223"/>
      <c r="J381" s="224">
        <f>ROUND(I381*H381,2)</f>
        <v>0</v>
      </c>
      <c r="K381" s="225"/>
      <c r="L381" s="43"/>
      <c r="M381" s="226" t="s">
        <v>1</v>
      </c>
      <c r="N381" s="227" t="s">
        <v>39</v>
      </c>
      <c r="O381" s="90"/>
      <c r="P381" s="228">
        <f>O381*H381</f>
        <v>0</v>
      </c>
      <c r="Q381" s="228">
        <v>0.0015</v>
      </c>
      <c r="R381" s="228">
        <f>Q381*H381</f>
        <v>0.018749999999999999</v>
      </c>
      <c r="S381" s="228">
        <v>0</v>
      </c>
      <c r="T381" s="229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30" t="s">
        <v>231</v>
      </c>
      <c r="AT381" s="230" t="s">
        <v>147</v>
      </c>
      <c r="AU381" s="230" t="s">
        <v>83</v>
      </c>
      <c r="AY381" s="16" t="s">
        <v>145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6" t="s">
        <v>79</v>
      </c>
      <c r="BK381" s="231">
        <f>ROUND(I381*H381,2)</f>
        <v>0</v>
      </c>
      <c r="BL381" s="16" t="s">
        <v>231</v>
      </c>
      <c r="BM381" s="230" t="s">
        <v>663</v>
      </c>
    </row>
    <row r="382" s="13" customFormat="1">
      <c r="A382" s="13"/>
      <c r="B382" s="237"/>
      <c r="C382" s="238"/>
      <c r="D382" s="232" t="s">
        <v>154</v>
      </c>
      <c r="E382" s="239" t="s">
        <v>1</v>
      </c>
      <c r="F382" s="240" t="s">
        <v>664</v>
      </c>
      <c r="G382" s="238"/>
      <c r="H382" s="241">
        <v>12.5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154</v>
      </c>
      <c r="AU382" s="247" t="s">
        <v>83</v>
      </c>
      <c r="AV382" s="13" t="s">
        <v>83</v>
      </c>
      <c r="AW382" s="13" t="s">
        <v>31</v>
      </c>
      <c r="AX382" s="13" t="s">
        <v>79</v>
      </c>
      <c r="AY382" s="247" t="s">
        <v>145</v>
      </c>
    </row>
    <row r="383" s="2" customFormat="1" ht="24.15" customHeight="1">
      <c r="A383" s="37"/>
      <c r="B383" s="38"/>
      <c r="C383" s="218" t="s">
        <v>665</v>
      </c>
      <c r="D383" s="218" t="s">
        <v>147</v>
      </c>
      <c r="E383" s="219" t="s">
        <v>666</v>
      </c>
      <c r="F383" s="220" t="s">
        <v>667</v>
      </c>
      <c r="G383" s="221" t="s">
        <v>434</v>
      </c>
      <c r="H383" s="222">
        <v>12.5</v>
      </c>
      <c r="I383" s="223"/>
      <c r="J383" s="224">
        <f>ROUND(I383*H383,2)</f>
        <v>0</v>
      </c>
      <c r="K383" s="225"/>
      <c r="L383" s="43"/>
      <c r="M383" s="226" t="s">
        <v>1</v>
      </c>
      <c r="N383" s="227" t="s">
        <v>39</v>
      </c>
      <c r="O383" s="90"/>
      <c r="P383" s="228">
        <f>O383*H383</f>
        <v>0</v>
      </c>
      <c r="Q383" s="228">
        <v>0.0019400000000000001</v>
      </c>
      <c r="R383" s="228">
        <f>Q383*H383</f>
        <v>0.024250000000000001</v>
      </c>
      <c r="S383" s="228">
        <v>0</v>
      </c>
      <c r="T383" s="229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0" t="s">
        <v>231</v>
      </c>
      <c r="AT383" s="230" t="s">
        <v>147</v>
      </c>
      <c r="AU383" s="230" t="s">
        <v>83</v>
      </c>
      <c r="AY383" s="16" t="s">
        <v>145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6" t="s">
        <v>79</v>
      </c>
      <c r="BK383" s="231">
        <f>ROUND(I383*H383,2)</f>
        <v>0</v>
      </c>
      <c r="BL383" s="16" t="s">
        <v>231</v>
      </c>
      <c r="BM383" s="230" t="s">
        <v>668</v>
      </c>
    </row>
    <row r="384" s="13" customFormat="1">
      <c r="A384" s="13"/>
      <c r="B384" s="237"/>
      <c r="C384" s="238"/>
      <c r="D384" s="232" t="s">
        <v>154</v>
      </c>
      <c r="E384" s="239" t="s">
        <v>1</v>
      </c>
      <c r="F384" s="240" t="s">
        <v>669</v>
      </c>
      <c r="G384" s="238"/>
      <c r="H384" s="241">
        <v>12.5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154</v>
      </c>
      <c r="AU384" s="247" t="s">
        <v>83</v>
      </c>
      <c r="AV384" s="13" t="s">
        <v>83</v>
      </c>
      <c r="AW384" s="13" t="s">
        <v>31</v>
      </c>
      <c r="AX384" s="13" t="s">
        <v>79</v>
      </c>
      <c r="AY384" s="247" t="s">
        <v>145</v>
      </c>
    </row>
    <row r="385" s="2" customFormat="1" ht="24.15" customHeight="1">
      <c r="A385" s="37"/>
      <c r="B385" s="38"/>
      <c r="C385" s="218" t="s">
        <v>670</v>
      </c>
      <c r="D385" s="218" t="s">
        <v>147</v>
      </c>
      <c r="E385" s="219" t="s">
        <v>671</v>
      </c>
      <c r="F385" s="220" t="s">
        <v>672</v>
      </c>
      <c r="G385" s="221" t="s">
        <v>434</v>
      </c>
      <c r="H385" s="222">
        <v>6</v>
      </c>
      <c r="I385" s="223"/>
      <c r="J385" s="224">
        <f>ROUND(I385*H385,2)</f>
        <v>0</v>
      </c>
      <c r="K385" s="225"/>
      <c r="L385" s="43"/>
      <c r="M385" s="226" t="s">
        <v>1</v>
      </c>
      <c r="N385" s="227" t="s">
        <v>39</v>
      </c>
      <c r="O385" s="90"/>
      <c r="P385" s="228">
        <f>O385*H385</f>
        <v>0</v>
      </c>
      <c r="Q385" s="228">
        <v>0.0019499999999999999</v>
      </c>
      <c r="R385" s="228">
        <f>Q385*H385</f>
        <v>0.011699999999999999</v>
      </c>
      <c r="S385" s="228">
        <v>0</v>
      </c>
      <c r="T385" s="22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0" t="s">
        <v>231</v>
      </c>
      <c r="AT385" s="230" t="s">
        <v>147</v>
      </c>
      <c r="AU385" s="230" t="s">
        <v>83</v>
      </c>
      <c r="AY385" s="16" t="s">
        <v>145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6" t="s">
        <v>79</v>
      </c>
      <c r="BK385" s="231">
        <f>ROUND(I385*H385,2)</f>
        <v>0</v>
      </c>
      <c r="BL385" s="16" t="s">
        <v>231</v>
      </c>
      <c r="BM385" s="230" t="s">
        <v>673</v>
      </c>
    </row>
    <row r="386" s="13" customFormat="1">
      <c r="A386" s="13"/>
      <c r="B386" s="237"/>
      <c r="C386" s="238"/>
      <c r="D386" s="232" t="s">
        <v>154</v>
      </c>
      <c r="E386" s="239" t="s">
        <v>1</v>
      </c>
      <c r="F386" s="240" t="s">
        <v>674</v>
      </c>
      <c r="G386" s="238"/>
      <c r="H386" s="241">
        <v>6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154</v>
      </c>
      <c r="AU386" s="247" t="s">
        <v>83</v>
      </c>
      <c r="AV386" s="13" t="s">
        <v>83</v>
      </c>
      <c r="AW386" s="13" t="s">
        <v>31</v>
      </c>
      <c r="AX386" s="13" t="s">
        <v>79</v>
      </c>
      <c r="AY386" s="247" t="s">
        <v>145</v>
      </c>
    </row>
    <row r="387" s="2" customFormat="1" ht="24.15" customHeight="1">
      <c r="A387" s="37"/>
      <c r="B387" s="38"/>
      <c r="C387" s="218" t="s">
        <v>675</v>
      </c>
      <c r="D387" s="218" t="s">
        <v>147</v>
      </c>
      <c r="E387" s="219" t="s">
        <v>676</v>
      </c>
      <c r="F387" s="220" t="s">
        <v>677</v>
      </c>
      <c r="G387" s="221" t="s">
        <v>166</v>
      </c>
      <c r="H387" s="222">
        <v>17.5</v>
      </c>
      <c r="I387" s="223"/>
      <c r="J387" s="224">
        <f>ROUND(I387*H387,2)</f>
        <v>0</v>
      </c>
      <c r="K387" s="225"/>
      <c r="L387" s="43"/>
      <c r="M387" s="226" t="s">
        <v>1</v>
      </c>
      <c r="N387" s="227" t="s">
        <v>39</v>
      </c>
      <c r="O387" s="90"/>
      <c r="P387" s="228">
        <f>O387*H387</f>
        <v>0</v>
      </c>
      <c r="Q387" s="228">
        <v>0.0063699999999999998</v>
      </c>
      <c r="R387" s="228">
        <f>Q387*H387</f>
        <v>0.11147499999999999</v>
      </c>
      <c r="S387" s="228">
        <v>0</v>
      </c>
      <c r="T387" s="229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0" t="s">
        <v>231</v>
      </c>
      <c r="AT387" s="230" t="s">
        <v>147</v>
      </c>
      <c r="AU387" s="230" t="s">
        <v>83</v>
      </c>
      <c r="AY387" s="16" t="s">
        <v>145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6" t="s">
        <v>79</v>
      </c>
      <c r="BK387" s="231">
        <f>ROUND(I387*H387,2)</f>
        <v>0</v>
      </c>
      <c r="BL387" s="16" t="s">
        <v>231</v>
      </c>
      <c r="BM387" s="230" t="s">
        <v>678</v>
      </c>
    </row>
    <row r="388" s="13" customFormat="1">
      <c r="A388" s="13"/>
      <c r="B388" s="237"/>
      <c r="C388" s="238"/>
      <c r="D388" s="232" t="s">
        <v>154</v>
      </c>
      <c r="E388" s="239" t="s">
        <v>1</v>
      </c>
      <c r="F388" s="240" t="s">
        <v>679</v>
      </c>
      <c r="G388" s="238"/>
      <c r="H388" s="241">
        <v>4.5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154</v>
      </c>
      <c r="AU388" s="247" t="s">
        <v>83</v>
      </c>
      <c r="AV388" s="13" t="s">
        <v>83</v>
      </c>
      <c r="AW388" s="13" t="s">
        <v>31</v>
      </c>
      <c r="AX388" s="13" t="s">
        <v>74</v>
      </c>
      <c r="AY388" s="247" t="s">
        <v>145</v>
      </c>
    </row>
    <row r="389" s="13" customFormat="1">
      <c r="A389" s="13"/>
      <c r="B389" s="237"/>
      <c r="C389" s="238"/>
      <c r="D389" s="232" t="s">
        <v>154</v>
      </c>
      <c r="E389" s="239" t="s">
        <v>1</v>
      </c>
      <c r="F389" s="240" t="s">
        <v>680</v>
      </c>
      <c r="G389" s="238"/>
      <c r="H389" s="241">
        <v>13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154</v>
      </c>
      <c r="AU389" s="247" t="s">
        <v>83</v>
      </c>
      <c r="AV389" s="13" t="s">
        <v>83</v>
      </c>
      <c r="AW389" s="13" t="s">
        <v>31</v>
      </c>
      <c r="AX389" s="13" t="s">
        <v>74</v>
      </c>
      <c r="AY389" s="247" t="s">
        <v>145</v>
      </c>
    </row>
    <row r="390" s="2" customFormat="1" ht="21.75" customHeight="1">
      <c r="A390" s="37"/>
      <c r="B390" s="38"/>
      <c r="C390" s="218" t="s">
        <v>681</v>
      </c>
      <c r="D390" s="218" t="s">
        <v>147</v>
      </c>
      <c r="E390" s="219" t="s">
        <v>682</v>
      </c>
      <c r="F390" s="220" t="s">
        <v>683</v>
      </c>
      <c r="G390" s="221" t="s">
        <v>434</v>
      </c>
      <c r="H390" s="222">
        <v>5.7999999999999998</v>
      </c>
      <c r="I390" s="223"/>
      <c r="J390" s="224">
        <f>ROUND(I390*H390,2)</f>
        <v>0</v>
      </c>
      <c r="K390" s="225"/>
      <c r="L390" s="43"/>
      <c r="M390" s="226" t="s">
        <v>1</v>
      </c>
      <c r="N390" s="227" t="s">
        <v>39</v>
      </c>
      <c r="O390" s="90"/>
      <c r="P390" s="228">
        <f>O390*H390</f>
        <v>0</v>
      </c>
      <c r="Q390" s="228">
        <v>0.0025899999999999999</v>
      </c>
      <c r="R390" s="228">
        <f>Q390*H390</f>
        <v>0.015021999999999999</v>
      </c>
      <c r="S390" s="228">
        <v>0</v>
      </c>
      <c r="T390" s="229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0" t="s">
        <v>231</v>
      </c>
      <c r="AT390" s="230" t="s">
        <v>147</v>
      </c>
      <c r="AU390" s="230" t="s">
        <v>83</v>
      </c>
      <c r="AY390" s="16" t="s">
        <v>145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6" t="s">
        <v>79</v>
      </c>
      <c r="BK390" s="231">
        <f>ROUND(I390*H390,2)</f>
        <v>0</v>
      </c>
      <c r="BL390" s="16" t="s">
        <v>231</v>
      </c>
      <c r="BM390" s="230" t="s">
        <v>684</v>
      </c>
    </row>
    <row r="391" s="13" customFormat="1">
      <c r="A391" s="13"/>
      <c r="B391" s="237"/>
      <c r="C391" s="238"/>
      <c r="D391" s="232" t="s">
        <v>154</v>
      </c>
      <c r="E391" s="239" t="s">
        <v>1</v>
      </c>
      <c r="F391" s="240" t="s">
        <v>685</v>
      </c>
      <c r="G391" s="238"/>
      <c r="H391" s="241">
        <v>5.7999999999999998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154</v>
      </c>
      <c r="AU391" s="247" t="s">
        <v>83</v>
      </c>
      <c r="AV391" s="13" t="s">
        <v>83</v>
      </c>
      <c r="AW391" s="13" t="s">
        <v>31</v>
      </c>
      <c r="AX391" s="13" t="s">
        <v>74</v>
      </c>
      <c r="AY391" s="247" t="s">
        <v>145</v>
      </c>
    </row>
    <row r="392" s="2" customFormat="1" ht="24.15" customHeight="1">
      <c r="A392" s="37"/>
      <c r="B392" s="38"/>
      <c r="C392" s="218" t="s">
        <v>686</v>
      </c>
      <c r="D392" s="218" t="s">
        <v>147</v>
      </c>
      <c r="E392" s="219" t="s">
        <v>687</v>
      </c>
      <c r="F392" s="220" t="s">
        <v>688</v>
      </c>
      <c r="G392" s="221" t="s">
        <v>171</v>
      </c>
      <c r="H392" s="222">
        <v>7</v>
      </c>
      <c r="I392" s="223"/>
      <c r="J392" s="224">
        <f>ROUND(I392*H392,2)</f>
        <v>0</v>
      </c>
      <c r="K392" s="225"/>
      <c r="L392" s="43"/>
      <c r="M392" s="226" t="s">
        <v>1</v>
      </c>
      <c r="N392" s="227" t="s">
        <v>39</v>
      </c>
      <c r="O392" s="90"/>
      <c r="P392" s="228">
        <f>O392*H392</f>
        <v>0</v>
      </c>
      <c r="Q392" s="228">
        <v>0.0038899999999999998</v>
      </c>
      <c r="R392" s="228">
        <f>Q392*H392</f>
        <v>0.027229999999999997</v>
      </c>
      <c r="S392" s="228">
        <v>0</v>
      </c>
      <c r="T392" s="229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0" t="s">
        <v>231</v>
      </c>
      <c r="AT392" s="230" t="s">
        <v>147</v>
      </c>
      <c r="AU392" s="230" t="s">
        <v>83</v>
      </c>
      <c r="AY392" s="16" t="s">
        <v>145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6" t="s">
        <v>79</v>
      </c>
      <c r="BK392" s="231">
        <f>ROUND(I392*H392,2)</f>
        <v>0</v>
      </c>
      <c r="BL392" s="16" t="s">
        <v>231</v>
      </c>
      <c r="BM392" s="230" t="s">
        <v>689</v>
      </c>
    </row>
    <row r="393" s="13" customFormat="1">
      <c r="A393" s="13"/>
      <c r="B393" s="237"/>
      <c r="C393" s="238"/>
      <c r="D393" s="232" t="s">
        <v>154</v>
      </c>
      <c r="E393" s="239" t="s">
        <v>1</v>
      </c>
      <c r="F393" s="240" t="s">
        <v>690</v>
      </c>
      <c r="G393" s="238"/>
      <c r="H393" s="241">
        <v>7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154</v>
      </c>
      <c r="AU393" s="247" t="s">
        <v>83</v>
      </c>
      <c r="AV393" s="13" t="s">
        <v>83</v>
      </c>
      <c r="AW393" s="13" t="s">
        <v>31</v>
      </c>
      <c r="AX393" s="13" t="s">
        <v>74</v>
      </c>
      <c r="AY393" s="247" t="s">
        <v>145</v>
      </c>
    </row>
    <row r="394" s="2" customFormat="1" ht="24.15" customHeight="1">
      <c r="A394" s="37"/>
      <c r="B394" s="38"/>
      <c r="C394" s="218" t="s">
        <v>691</v>
      </c>
      <c r="D394" s="218" t="s">
        <v>147</v>
      </c>
      <c r="E394" s="219" t="s">
        <v>692</v>
      </c>
      <c r="F394" s="220" t="s">
        <v>693</v>
      </c>
      <c r="G394" s="221" t="s">
        <v>434</v>
      </c>
      <c r="H394" s="222">
        <v>120</v>
      </c>
      <c r="I394" s="223"/>
      <c r="J394" s="224">
        <f>ROUND(I394*H394,2)</f>
        <v>0</v>
      </c>
      <c r="K394" s="225"/>
      <c r="L394" s="43"/>
      <c r="M394" s="226" t="s">
        <v>1</v>
      </c>
      <c r="N394" s="227" t="s">
        <v>39</v>
      </c>
      <c r="O394" s="90"/>
      <c r="P394" s="228">
        <f>O394*H394</f>
        <v>0</v>
      </c>
      <c r="Q394" s="228">
        <v>0.0070800000000000004</v>
      </c>
      <c r="R394" s="228">
        <f>Q394*H394</f>
        <v>0.84960000000000002</v>
      </c>
      <c r="S394" s="228">
        <v>0</v>
      </c>
      <c r="T394" s="229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0" t="s">
        <v>231</v>
      </c>
      <c r="AT394" s="230" t="s">
        <v>147</v>
      </c>
      <c r="AU394" s="230" t="s">
        <v>83</v>
      </c>
      <c r="AY394" s="16" t="s">
        <v>145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6" t="s">
        <v>79</v>
      </c>
      <c r="BK394" s="231">
        <f>ROUND(I394*H394,2)</f>
        <v>0</v>
      </c>
      <c r="BL394" s="16" t="s">
        <v>231</v>
      </c>
      <c r="BM394" s="230" t="s">
        <v>694</v>
      </c>
    </row>
    <row r="395" s="13" customFormat="1">
      <c r="A395" s="13"/>
      <c r="B395" s="237"/>
      <c r="C395" s="238"/>
      <c r="D395" s="232" t="s">
        <v>154</v>
      </c>
      <c r="E395" s="239" t="s">
        <v>1</v>
      </c>
      <c r="F395" s="240" t="s">
        <v>695</v>
      </c>
      <c r="G395" s="238"/>
      <c r="H395" s="241">
        <v>120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154</v>
      </c>
      <c r="AU395" s="247" t="s">
        <v>83</v>
      </c>
      <c r="AV395" s="13" t="s">
        <v>83</v>
      </c>
      <c r="AW395" s="13" t="s">
        <v>31</v>
      </c>
      <c r="AX395" s="13" t="s">
        <v>74</v>
      </c>
      <c r="AY395" s="247" t="s">
        <v>145</v>
      </c>
    </row>
    <row r="396" s="2" customFormat="1" ht="24.15" customHeight="1">
      <c r="A396" s="37"/>
      <c r="B396" s="38"/>
      <c r="C396" s="218" t="s">
        <v>696</v>
      </c>
      <c r="D396" s="218" t="s">
        <v>147</v>
      </c>
      <c r="E396" s="219" t="s">
        <v>697</v>
      </c>
      <c r="F396" s="220" t="s">
        <v>698</v>
      </c>
      <c r="G396" s="221" t="s">
        <v>171</v>
      </c>
      <c r="H396" s="222">
        <v>10</v>
      </c>
      <c r="I396" s="223"/>
      <c r="J396" s="224">
        <f>ROUND(I396*H396,2)</f>
        <v>0</v>
      </c>
      <c r="K396" s="225"/>
      <c r="L396" s="43"/>
      <c r="M396" s="226" t="s">
        <v>1</v>
      </c>
      <c r="N396" s="227" t="s">
        <v>39</v>
      </c>
      <c r="O396" s="90"/>
      <c r="P396" s="228">
        <f>O396*H396</f>
        <v>0</v>
      </c>
      <c r="Q396" s="228">
        <v>0.0070800000000000004</v>
      </c>
      <c r="R396" s="228">
        <f>Q396*H396</f>
        <v>0.070800000000000002</v>
      </c>
      <c r="S396" s="228">
        <v>0</v>
      </c>
      <c r="T396" s="229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0" t="s">
        <v>231</v>
      </c>
      <c r="AT396" s="230" t="s">
        <v>147</v>
      </c>
      <c r="AU396" s="230" t="s">
        <v>83</v>
      </c>
      <c r="AY396" s="16" t="s">
        <v>145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6" t="s">
        <v>79</v>
      </c>
      <c r="BK396" s="231">
        <f>ROUND(I396*H396,2)</f>
        <v>0</v>
      </c>
      <c r="BL396" s="16" t="s">
        <v>231</v>
      </c>
      <c r="BM396" s="230" t="s">
        <v>699</v>
      </c>
    </row>
    <row r="397" s="13" customFormat="1">
      <c r="A397" s="13"/>
      <c r="B397" s="237"/>
      <c r="C397" s="238"/>
      <c r="D397" s="232" t="s">
        <v>154</v>
      </c>
      <c r="E397" s="239" t="s">
        <v>1</v>
      </c>
      <c r="F397" s="240" t="s">
        <v>700</v>
      </c>
      <c r="G397" s="238"/>
      <c r="H397" s="241">
        <v>10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154</v>
      </c>
      <c r="AU397" s="247" t="s">
        <v>83</v>
      </c>
      <c r="AV397" s="13" t="s">
        <v>83</v>
      </c>
      <c r="AW397" s="13" t="s">
        <v>31</v>
      </c>
      <c r="AX397" s="13" t="s">
        <v>74</v>
      </c>
      <c r="AY397" s="247" t="s">
        <v>145</v>
      </c>
    </row>
    <row r="398" s="2" customFormat="1" ht="33" customHeight="1">
      <c r="A398" s="37"/>
      <c r="B398" s="38"/>
      <c r="C398" s="218" t="s">
        <v>701</v>
      </c>
      <c r="D398" s="218" t="s">
        <v>147</v>
      </c>
      <c r="E398" s="219" t="s">
        <v>702</v>
      </c>
      <c r="F398" s="220" t="s">
        <v>703</v>
      </c>
      <c r="G398" s="221" t="s">
        <v>171</v>
      </c>
      <c r="H398" s="222">
        <v>10</v>
      </c>
      <c r="I398" s="223"/>
      <c r="J398" s="224">
        <f>ROUND(I398*H398,2)</f>
        <v>0</v>
      </c>
      <c r="K398" s="225"/>
      <c r="L398" s="43"/>
      <c r="M398" s="226" t="s">
        <v>1</v>
      </c>
      <c r="N398" s="227" t="s">
        <v>39</v>
      </c>
      <c r="O398" s="90"/>
      <c r="P398" s="228">
        <f>O398*H398</f>
        <v>0</v>
      </c>
      <c r="Q398" s="228">
        <v>0.00035</v>
      </c>
      <c r="R398" s="228">
        <f>Q398*H398</f>
        <v>0.0035000000000000001</v>
      </c>
      <c r="S398" s="228">
        <v>0</v>
      </c>
      <c r="T398" s="22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0" t="s">
        <v>231</v>
      </c>
      <c r="AT398" s="230" t="s">
        <v>147</v>
      </c>
      <c r="AU398" s="230" t="s">
        <v>83</v>
      </c>
      <c r="AY398" s="16" t="s">
        <v>145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6" t="s">
        <v>79</v>
      </c>
      <c r="BK398" s="231">
        <f>ROUND(I398*H398,2)</f>
        <v>0</v>
      </c>
      <c r="BL398" s="16" t="s">
        <v>231</v>
      </c>
      <c r="BM398" s="230" t="s">
        <v>704</v>
      </c>
    </row>
    <row r="399" s="13" customFormat="1">
      <c r="A399" s="13"/>
      <c r="B399" s="237"/>
      <c r="C399" s="238"/>
      <c r="D399" s="232" t="s">
        <v>154</v>
      </c>
      <c r="E399" s="239" t="s">
        <v>1</v>
      </c>
      <c r="F399" s="240" t="s">
        <v>204</v>
      </c>
      <c r="G399" s="238"/>
      <c r="H399" s="241">
        <v>10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154</v>
      </c>
      <c r="AU399" s="247" t="s">
        <v>83</v>
      </c>
      <c r="AV399" s="13" t="s">
        <v>83</v>
      </c>
      <c r="AW399" s="13" t="s">
        <v>31</v>
      </c>
      <c r="AX399" s="13" t="s">
        <v>79</v>
      </c>
      <c r="AY399" s="247" t="s">
        <v>145</v>
      </c>
    </row>
    <row r="400" s="2" customFormat="1" ht="24.15" customHeight="1">
      <c r="A400" s="37"/>
      <c r="B400" s="38"/>
      <c r="C400" s="218" t="s">
        <v>705</v>
      </c>
      <c r="D400" s="218" t="s">
        <v>147</v>
      </c>
      <c r="E400" s="219" t="s">
        <v>706</v>
      </c>
      <c r="F400" s="220" t="s">
        <v>707</v>
      </c>
      <c r="G400" s="221" t="s">
        <v>434</v>
      </c>
      <c r="H400" s="222">
        <v>75</v>
      </c>
      <c r="I400" s="223"/>
      <c r="J400" s="224">
        <f>ROUND(I400*H400,2)</f>
        <v>0</v>
      </c>
      <c r="K400" s="225"/>
      <c r="L400" s="43"/>
      <c r="M400" s="226" t="s">
        <v>1</v>
      </c>
      <c r="N400" s="227" t="s">
        <v>39</v>
      </c>
      <c r="O400" s="90"/>
      <c r="P400" s="228">
        <f>O400*H400</f>
        <v>0</v>
      </c>
      <c r="Q400" s="228">
        <v>0.0037100000000000002</v>
      </c>
      <c r="R400" s="228">
        <f>Q400*H400</f>
        <v>0.27825</v>
      </c>
      <c r="S400" s="228">
        <v>0</v>
      </c>
      <c r="T400" s="229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30" t="s">
        <v>231</v>
      </c>
      <c r="AT400" s="230" t="s">
        <v>147</v>
      </c>
      <c r="AU400" s="230" t="s">
        <v>83</v>
      </c>
      <c r="AY400" s="16" t="s">
        <v>145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6" t="s">
        <v>79</v>
      </c>
      <c r="BK400" s="231">
        <f>ROUND(I400*H400,2)</f>
        <v>0</v>
      </c>
      <c r="BL400" s="16" t="s">
        <v>231</v>
      </c>
      <c r="BM400" s="230" t="s">
        <v>708</v>
      </c>
    </row>
    <row r="401" s="13" customFormat="1">
      <c r="A401" s="13"/>
      <c r="B401" s="237"/>
      <c r="C401" s="238"/>
      <c r="D401" s="232" t="s">
        <v>154</v>
      </c>
      <c r="E401" s="239" t="s">
        <v>1</v>
      </c>
      <c r="F401" s="240" t="s">
        <v>709</v>
      </c>
      <c r="G401" s="238"/>
      <c r="H401" s="241">
        <v>11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154</v>
      </c>
      <c r="AU401" s="247" t="s">
        <v>83</v>
      </c>
      <c r="AV401" s="13" t="s">
        <v>83</v>
      </c>
      <c r="AW401" s="13" t="s">
        <v>31</v>
      </c>
      <c r="AX401" s="13" t="s">
        <v>74</v>
      </c>
      <c r="AY401" s="247" t="s">
        <v>145</v>
      </c>
    </row>
    <row r="402" s="13" customFormat="1">
      <c r="A402" s="13"/>
      <c r="B402" s="237"/>
      <c r="C402" s="238"/>
      <c r="D402" s="232" t="s">
        <v>154</v>
      </c>
      <c r="E402" s="239" t="s">
        <v>1</v>
      </c>
      <c r="F402" s="240" t="s">
        <v>710</v>
      </c>
      <c r="G402" s="238"/>
      <c r="H402" s="241">
        <v>64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154</v>
      </c>
      <c r="AU402" s="247" t="s">
        <v>83</v>
      </c>
      <c r="AV402" s="13" t="s">
        <v>83</v>
      </c>
      <c r="AW402" s="13" t="s">
        <v>31</v>
      </c>
      <c r="AX402" s="13" t="s">
        <v>74</v>
      </c>
      <c r="AY402" s="247" t="s">
        <v>145</v>
      </c>
    </row>
    <row r="403" s="2" customFormat="1" ht="24.15" customHeight="1">
      <c r="A403" s="37"/>
      <c r="B403" s="38"/>
      <c r="C403" s="218" t="s">
        <v>711</v>
      </c>
      <c r="D403" s="218" t="s">
        <v>147</v>
      </c>
      <c r="E403" s="219" t="s">
        <v>712</v>
      </c>
      <c r="F403" s="220" t="s">
        <v>713</v>
      </c>
      <c r="G403" s="221" t="s">
        <v>150</v>
      </c>
      <c r="H403" s="222">
        <v>1.98</v>
      </c>
      <c r="I403" s="223"/>
      <c r="J403" s="224">
        <f>ROUND(I403*H403,2)</f>
        <v>0</v>
      </c>
      <c r="K403" s="225"/>
      <c r="L403" s="43"/>
      <c r="M403" s="226" t="s">
        <v>1</v>
      </c>
      <c r="N403" s="227" t="s">
        <v>39</v>
      </c>
      <c r="O403" s="90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0" t="s">
        <v>231</v>
      </c>
      <c r="AT403" s="230" t="s">
        <v>147</v>
      </c>
      <c r="AU403" s="230" t="s">
        <v>83</v>
      </c>
      <c r="AY403" s="16" t="s">
        <v>145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6" t="s">
        <v>79</v>
      </c>
      <c r="BK403" s="231">
        <f>ROUND(I403*H403,2)</f>
        <v>0</v>
      </c>
      <c r="BL403" s="16" t="s">
        <v>231</v>
      </c>
      <c r="BM403" s="230" t="s">
        <v>714</v>
      </c>
    </row>
    <row r="404" s="2" customFormat="1" ht="24.15" customHeight="1">
      <c r="A404" s="37"/>
      <c r="B404" s="38"/>
      <c r="C404" s="218" t="s">
        <v>715</v>
      </c>
      <c r="D404" s="218" t="s">
        <v>147</v>
      </c>
      <c r="E404" s="219" t="s">
        <v>716</v>
      </c>
      <c r="F404" s="220" t="s">
        <v>717</v>
      </c>
      <c r="G404" s="221" t="s">
        <v>150</v>
      </c>
      <c r="H404" s="222">
        <v>1.98</v>
      </c>
      <c r="I404" s="223"/>
      <c r="J404" s="224">
        <f>ROUND(I404*H404,2)</f>
        <v>0</v>
      </c>
      <c r="K404" s="225"/>
      <c r="L404" s="43"/>
      <c r="M404" s="226" t="s">
        <v>1</v>
      </c>
      <c r="N404" s="227" t="s">
        <v>39</v>
      </c>
      <c r="O404" s="90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0" t="s">
        <v>231</v>
      </c>
      <c r="AT404" s="230" t="s">
        <v>147</v>
      </c>
      <c r="AU404" s="230" t="s">
        <v>83</v>
      </c>
      <c r="AY404" s="16" t="s">
        <v>145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6" t="s">
        <v>79</v>
      </c>
      <c r="BK404" s="231">
        <f>ROUND(I404*H404,2)</f>
        <v>0</v>
      </c>
      <c r="BL404" s="16" t="s">
        <v>231</v>
      </c>
      <c r="BM404" s="230" t="s">
        <v>718</v>
      </c>
    </row>
    <row r="405" s="12" customFormat="1" ht="22.8" customHeight="1">
      <c r="A405" s="12"/>
      <c r="B405" s="202"/>
      <c r="C405" s="203"/>
      <c r="D405" s="204" t="s">
        <v>73</v>
      </c>
      <c r="E405" s="216" t="s">
        <v>719</v>
      </c>
      <c r="F405" s="216" t="s">
        <v>720</v>
      </c>
      <c r="G405" s="203"/>
      <c r="H405" s="203"/>
      <c r="I405" s="206"/>
      <c r="J405" s="217">
        <f>BK405</f>
        <v>0</v>
      </c>
      <c r="K405" s="203"/>
      <c r="L405" s="208"/>
      <c r="M405" s="209"/>
      <c r="N405" s="210"/>
      <c r="O405" s="210"/>
      <c r="P405" s="211">
        <f>SUM(P406:P470)</f>
        <v>0</v>
      </c>
      <c r="Q405" s="210"/>
      <c r="R405" s="211">
        <f>SUM(R406:R470)</f>
        <v>7.7672081400000001</v>
      </c>
      <c r="S405" s="210"/>
      <c r="T405" s="212">
        <f>SUM(T406:T470)</f>
        <v>40.682609999999997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3" t="s">
        <v>83</v>
      </c>
      <c r="AT405" s="214" t="s">
        <v>73</v>
      </c>
      <c r="AU405" s="214" t="s">
        <v>79</v>
      </c>
      <c r="AY405" s="213" t="s">
        <v>145</v>
      </c>
      <c r="BK405" s="215">
        <f>SUM(BK406:BK470)</f>
        <v>0</v>
      </c>
    </row>
    <row r="406" s="2" customFormat="1" ht="24.15" customHeight="1">
      <c r="A406" s="37"/>
      <c r="B406" s="38"/>
      <c r="C406" s="218" t="s">
        <v>721</v>
      </c>
      <c r="D406" s="218" t="s">
        <v>147</v>
      </c>
      <c r="E406" s="219" t="s">
        <v>722</v>
      </c>
      <c r="F406" s="220" t="s">
        <v>723</v>
      </c>
      <c r="G406" s="221" t="s">
        <v>166</v>
      </c>
      <c r="H406" s="222">
        <v>866.43600000000004</v>
      </c>
      <c r="I406" s="223"/>
      <c r="J406" s="224">
        <f>ROUND(I406*H406,2)</f>
        <v>0</v>
      </c>
      <c r="K406" s="225"/>
      <c r="L406" s="43"/>
      <c r="M406" s="226" t="s">
        <v>1</v>
      </c>
      <c r="N406" s="227" t="s">
        <v>39</v>
      </c>
      <c r="O406" s="90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0" t="s">
        <v>231</v>
      </c>
      <c r="AT406" s="230" t="s">
        <v>147</v>
      </c>
      <c r="AU406" s="230" t="s">
        <v>83</v>
      </c>
      <c r="AY406" s="16" t="s">
        <v>145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6" t="s">
        <v>79</v>
      </c>
      <c r="BK406" s="231">
        <f>ROUND(I406*H406,2)</f>
        <v>0</v>
      </c>
      <c r="BL406" s="16" t="s">
        <v>231</v>
      </c>
      <c r="BM406" s="230" t="s">
        <v>724</v>
      </c>
    </row>
    <row r="407" s="13" customFormat="1">
      <c r="A407" s="13"/>
      <c r="B407" s="237"/>
      <c r="C407" s="238"/>
      <c r="D407" s="232" t="s">
        <v>154</v>
      </c>
      <c r="E407" s="239" t="s">
        <v>1</v>
      </c>
      <c r="F407" s="240" t="s">
        <v>380</v>
      </c>
      <c r="G407" s="238"/>
      <c r="H407" s="241">
        <v>89.212999999999994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154</v>
      </c>
      <c r="AU407" s="247" t="s">
        <v>83</v>
      </c>
      <c r="AV407" s="13" t="s">
        <v>83</v>
      </c>
      <c r="AW407" s="13" t="s">
        <v>31</v>
      </c>
      <c r="AX407" s="13" t="s">
        <v>74</v>
      </c>
      <c r="AY407" s="247" t="s">
        <v>145</v>
      </c>
    </row>
    <row r="408" s="13" customFormat="1">
      <c r="A408" s="13"/>
      <c r="B408" s="237"/>
      <c r="C408" s="238"/>
      <c r="D408" s="232" t="s">
        <v>154</v>
      </c>
      <c r="E408" s="239" t="s">
        <v>1</v>
      </c>
      <c r="F408" s="240" t="s">
        <v>381</v>
      </c>
      <c r="G408" s="238"/>
      <c r="H408" s="241">
        <v>184.68000000000001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154</v>
      </c>
      <c r="AU408" s="247" t="s">
        <v>83</v>
      </c>
      <c r="AV408" s="13" t="s">
        <v>83</v>
      </c>
      <c r="AW408" s="13" t="s">
        <v>31</v>
      </c>
      <c r="AX408" s="13" t="s">
        <v>74</v>
      </c>
      <c r="AY408" s="247" t="s">
        <v>145</v>
      </c>
    </row>
    <row r="409" s="13" customFormat="1">
      <c r="A409" s="13"/>
      <c r="B409" s="237"/>
      <c r="C409" s="238"/>
      <c r="D409" s="232" t="s">
        <v>154</v>
      </c>
      <c r="E409" s="239" t="s">
        <v>1</v>
      </c>
      <c r="F409" s="240" t="s">
        <v>382</v>
      </c>
      <c r="G409" s="238"/>
      <c r="H409" s="241">
        <v>39.780000000000001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154</v>
      </c>
      <c r="AU409" s="247" t="s">
        <v>83</v>
      </c>
      <c r="AV409" s="13" t="s">
        <v>83</v>
      </c>
      <c r="AW409" s="13" t="s">
        <v>31</v>
      </c>
      <c r="AX409" s="13" t="s">
        <v>74</v>
      </c>
      <c r="AY409" s="247" t="s">
        <v>145</v>
      </c>
    </row>
    <row r="410" s="13" customFormat="1">
      <c r="A410" s="13"/>
      <c r="B410" s="237"/>
      <c r="C410" s="238"/>
      <c r="D410" s="232" t="s">
        <v>154</v>
      </c>
      <c r="E410" s="239" t="s">
        <v>1</v>
      </c>
      <c r="F410" s="240" t="s">
        <v>383</v>
      </c>
      <c r="G410" s="238"/>
      <c r="H410" s="241">
        <v>14.4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154</v>
      </c>
      <c r="AU410" s="247" t="s">
        <v>83</v>
      </c>
      <c r="AV410" s="13" t="s">
        <v>83</v>
      </c>
      <c r="AW410" s="13" t="s">
        <v>31</v>
      </c>
      <c r="AX410" s="13" t="s">
        <v>74</v>
      </c>
      <c r="AY410" s="247" t="s">
        <v>145</v>
      </c>
    </row>
    <row r="411" s="13" customFormat="1">
      <c r="A411" s="13"/>
      <c r="B411" s="237"/>
      <c r="C411" s="238"/>
      <c r="D411" s="232" t="s">
        <v>154</v>
      </c>
      <c r="E411" s="239" t="s">
        <v>1</v>
      </c>
      <c r="F411" s="240" t="s">
        <v>384</v>
      </c>
      <c r="G411" s="238"/>
      <c r="H411" s="241">
        <v>23.399999999999999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154</v>
      </c>
      <c r="AU411" s="247" t="s">
        <v>83</v>
      </c>
      <c r="AV411" s="13" t="s">
        <v>83</v>
      </c>
      <c r="AW411" s="13" t="s">
        <v>31</v>
      </c>
      <c r="AX411" s="13" t="s">
        <v>74</v>
      </c>
      <c r="AY411" s="247" t="s">
        <v>145</v>
      </c>
    </row>
    <row r="412" s="13" customFormat="1">
      <c r="A412" s="13"/>
      <c r="B412" s="237"/>
      <c r="C412" s="238"/>
      <c r="D412" s="232" t="s">
        <v>154</v>
      </c>
      <c r="E412" s="239" t="s">
        <v>1</v>
      </c>
      <c r="F412" s="240" t="s">
        <v>385</v>
      </c>
      <c r="G412" s="238"/>
      <c r="H412" s="241">
        <v>39.060000000000002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154</v>
      </c>
      <c r="AU412" s="247" t="s">
        <v>83</v>
      </c>
      <c r="AV412" s="13" t="s">
        <v>83</v>
      </c>
      <c r="AW412" s="13" t="s">
        <v>31</v>
      </c>
      <c r="AX412" s="13" t="s">
        <v>74</v>
      </c>
      <c r="AY412" s="247" t="s">
        <v>145</v>
      </c>
    </row>
    <row r="413" s="13" customFormat="1">
      <c r="A413" s="13"/>
      <c r="B413" s="237"/>
      <c r="C413" s="238"/>
      <c r="D413" s="232" t="s">
        <v>154</v>
      </c>
      <c r="E413" s="239" t="s">
        <v>1</v>
      </c>
      <c r="F413" s="240" t="s">
        <v>386</v>
      </c>
      <c r="G413" s="238"/>
      <c r="H413" s="241">
        <v>54.299999999999997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154</v>
      </c>
      <c r="AU413" s="247" t="s">
        <v>83</v>
      </c>
      <c r="AV413" s="13" t="s">
        <v>83</v>
      </c>
      <c r="AW413" s="13" t="s">
        <v>31</v>
      </c>
      <c r="AX413" s="13" t="s">
        <v>74</v>
      </c>
      <c r="AY413" s="247" t="s">
        <v>145</v>
      </c>
    </row>
    <row r="414" s="13" customFormat="1">
      <c r="A414" s="13"/>
      <c r="B414" s="237"/>
      <c r="C414" s="238"/>
      <c r="D414" s="232" t="s">
        <v>154</v>
      </c>
      <c r="E414" s="239" t="s">
        <v>1</v>
      </c>
      <c r="F414" s="240" t="s">
        <v>387</v>
      </c>
      <c r="G414" s="238"/>
      <c r="H414" s="241">
        <v>18.25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154</v>
      </c>
      <c r="AU414" s="247" t="s">
        <v>83</v>
      </c>
      <c r="AV414" s="13" t="s">
        <v>83</v>
      </c>
      <c r="AW414" s="13" t="s">
        <v>31</v>
      </c>
      <c r="AX414" s="13" t="s">
        <v>74</v>
      </c>
      <c r="AY414" s="247" t="s">
        <v>145</v>
      </c>
    </row>
    <row r="415" s="13" customFormat="1">
      <c r="A415" s="13"/>
      <c r="B415" s="237"/>
      <c r="C415" s="238"/>
      <c r="D415" s="232" t="s">
        <v>154</v>
      </c>
      <c r="E415" s="239" t="s">
        <v>1</v>
      </c>
      <c r="F415" s="240" t="s">
        <v>388</v>
      </c>
      <c r="G415" s="238"/>
      <c r="H415" s="241">
        <v>244.76300000000001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154</v>
      </c>
      <c r="AU415" s="247" t="s">
        <v>83</v>
      </c>
      <c r="AV415" s="13" t="s">
        <v>83</v>
      </c>
      <c r="AW415" s="13" t="s">
        <v>31</v>
      </c>
      <c r="AX415" s="13" t="s">
        <v>74</v>
      </c>
      <c r="AY415" s="247" t="s">
        <v>145</v>
      </c>
    </row>
    <row r="416" s="13" customFormat="1">
      <c r="A416" s="13"/>
      <c r="B416" s="237"/>
      <c r="C416" s="238"/>
      <c r="D416" s="232" t="s">
        <v>154</v>
      </c>
      <c r="E416" s="239" t="s">
        <v>1</v>
      </c>
      <c r="F416" s="240" t="s">
        <v>389</v>
      </c>
      <c r="G416" s="238"/>
      <c r="H416" s="241">
        <v>36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154</v>
      </c>
      <c r="AU416" s="247" t="s">
        <v>83</v>
      </c>
      <c r="AV416" s="13" t="s">
        <v>83</v>
      </c>
      <c r="AW416" s="13" t="s">
        <v>31</v>
      </c>
      <c r="AX416" s="13" t="s">
        <v>74</v>
      </c>
      <c r="AY416" s="247" t="s">
        <v>145</v>
      </c>
    </row>
    <row r="417" s="13" customFormat="1">
      <c r="A417" s="13"/>
      <c r="B417" s="237"/>
      <c r="C417" s="238"/>
      <c r="D417" s="232" t="s">
        <v>154</v>
      </c>
      <c r="E417" s="239" t="s">
        <v>1</v>
      </c>
      <c r="F417" s="240" t="s">
        <v>390</v>
      </c>
      <c r="G417" s="238"/>
      <c r="H417" s="241">
        <v>67.450000000000003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7" t="s">
        <v>154</v>
      </c>
      <c r="AU417" s="247" t="s">
        <v>83</v>
      </c>
      <c r="AV417" s="13" t="s">
        <v>83</v>
      </c>
      <c r="AW417" s="13" t="s">
        <v>31</v>
      </c>
      <c r="AX417" s="13" t="s">
        <v>74</v>
      </c>
      <c r="AY417" s="247" t="s">
        <v>145</v>
      </c>
    </row>
    <row r="418" s="13" customFormat="1">
      <c r="A418" s="13"/>
      <c r="B418" s="237"/>
      <c r="C418" s="238"/>
      <c r="D418" s="232" t="s">
        <v>154</v>
      </c>
      <c r="E418" s="239" t="s">
        <v>1</v>
      </c>
      <c r="F418" s="240" t="s">
        <v>391</v>
      </c>
      <c r="G418" s="238"/>
      <c r="H418" s="241">
        <v>15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154</v>
      </c>
      <c r="AU418" s="247" t="s">
        <v>83</v>
      </c>
      <c r="AV418" s="13" t="s">
        <v>83</v>
      </c>
      <c r="AW418" s="13" t="s">
        <v>31</v>
      </c>
      <c r="AX418" s="13" t="s">
        <v>74</v>
      </c>
      <c r="AY418" s="247" t="s">
        <v>145</v>
      </c>
    </row>
    <row r="419" s="13" customFormat="1">
      <c r="A419" s="13"/>
      <c r="B419" s="237"/>
      <c r="C419" s="238"/>
      <c r="D419" s="232" t="s">
        <v>154</v>
      </c>
      <c r="E419" s="239" t="s">
        <v>1</v>
      </c>
      <c r="F419" s="240" t="s">
        <v>392</v>
      </c>
      <c r="G419" s="238"/>
      <c r="H419" s="241">
        <v>10.140000000000001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154</v>
      </c>
      <c r="AU419" s="247" t="s">
        <v>83</v>
      </c>
      <c r="AV419" s="13" t="s">
        <v>83</v>
      </c>
      <c r="AW419" s="13" t="s">
        <v>31</v>
      </c>
      <c r="AX419" s="13" t="s">
        <v>74</v>
      </c>
      <c r="AY419" s="247" t="s">
        <v>145</v>
      </c>
    </row>
    <row r="420" s="13" customFormat="1">
      <c r="A420" s="13"/>
      <c r="B420" s="237"/>
      <c r="C420" s="238"/>
      <c r="D420" s="232" t="s">
        <v>154</v>
      </c>
      <c r="E420" s="239" t="s">
        <v>1</v>
      </c>
      <c r="F420" s="240" t="s">
        <v>455</v>
      </c>
      <c r="G420" s="238"/>
      <c r="H420" s="241">
        <v>30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154</v>
      </c>
      <c r="AU420" s="247" t="s">
        <v>83</v>
      </c>
      <c r="AV420" s="13" t="s">
        <v>83</v>
      </c>
      <c r="AW420" s="13" t="s">
        <v>31</v>
      </c>
      <c r="AX420" s="13" t="s">
        <v>74</v>
      </c>
      <c r="AY420" s="247" t="s">
        <v>145</v>
      </c>
    </row>
    <row r="421" s="2" customFormat="1" ht="24.15" customHeight="1">
      <c r="A421" s="37"/>
      <c r="B421" s="38"/>
      <c r="C421" s="258" t="s">
        <v>725</v>
      </c>
      <c r="D421" s="258" t="s">
        <v>396</v>
      </c>
      <c r="E421" s="259" t="s">
        <v>726</v>
      </c>
      <c r="F421" s="260" t="s">
        <v>727</v>
      </c>
      <c r="G421" s="261" t="s">
        <v>171</v>
      </c>
      <c r="H421" s="262">
        <v>2020</v>
      </c>
      <c r="I421" s="263"/>
      <c r="J421" s="264">
        <f>ROUND(I421*H421,2)</f>
        <v>0</v>
      </c>
      <c r="K421" s="265"/>
      <c r="L421" s="266"/>
      <c r="M421" s="267" t="s">
        <v>1</v>
      </c>
      <c r="N421" s="268" t="s">
        <v>39</v>
      </c>
      <c r="O421" s="90"/>
      <c r="P421" s="228">
        <f>O421*H421</f>
        <v>0</v>
      </c>
      <c r="Q421" s="228">
        <v>0.0028999999999999998</v>
      </c>
      <c r="R421" s="228">
        <f>Q421*H421</f>
        <v>5.8579999999999997</v>
      </c>
      <c r="S421" s="228">
        <v>0</v>
      </c>
      <c r="T421" s="229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0" t="s">
        <v>304</v>
      </c>
      <c r="AT421" s="230" t="s">
        <v>396</v>
      </c>
      <c r="AU421" s="230" t="s">
        <v>83</v>
      </c>
      <c r="AY421" s="16" t="s">
        <v>145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6" t="s">
        <v>79</v>
      </c>
      <c r="BK421" s="231">
        <f>ROUND(I421*H421,2)</f>
        <v>0</v>
      </c>
      <c r="BL421" s="16" t="s">
        <v>231</v>
      </c>
      <c r="BM421" s="230" t="s">
        <v>728</v>
      </c>
    </row>
    <row r="422" s="2" customFormat="1">
      <c r="A422" s="37"/>
      <c r="B422" s="38"/>
      <c r="C422" s="39"/>
      <c r="D422" s="232" t="s">
        <v>152</v>
      </c>
      <c r="E422" s="39"/>
      <c r="F422" s="233" t="s">
        <v>729</v>
      </c>
      <c r="G422" s="39"/>
      <c r="H422" s="39"/>
      <c r="I422" s="234"/>
      <c r="J422" s="39"/>
      <c r="K422" s="39"/>
      <c r="L422" s="43"/>
      <c r="M422" s="235"/>
      <c r="N422" s="236"/>
      <c r="O422" s="90"/>
      <c r="P422" s="90"/>
      <c r="Q422" s="90"/>
      <c r="R422" s="90"/>
      <c r="S422" s="90"/>
      <c r="T422" s="91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152</v>
      </c>
      <c r="AU422" s="16" t="s">
        <v>83</v>
      </c>
    </row>
    <row r="423" s="2" customFormat="1" ht="24.15" customHeight="1">
      <c r="A423" s="37"/>
      <c r="B423" s="38"/>
      <c r="C423" s="218" t="s">
        <v>730</v>
      </c>
      <c r="D423" s="218" t="s">
        <v>147</v>
      </c>
      <c r="E423" s="219" t="s">
        <v>731</v>
      </c>
      <c r="F423" s="220" t="s">
        <v>732</v>
      </c>
      <c r="G423" s="221" t="s">
        <v>166</v>
      </c>
      <c r="H423" s="222">
        <v>866.43600000000004</v>
      </c>
      <c r="I423" s="223"/>
      <c r="J423" s="224">
        <f>ROUND(I423*H423,2)</f>
        <v>0</v>
      </c>
      <c r="K423" s="225"/>
      <c r="L423" s="43"/>
      <c r="M423" s="226" t="s">
        <v>1</v>
      </c>
      <c r="N423" s="227" t="s">
        <v>39</v>
      </c>
      <c r="O423" s="90"/>
      <c r="P423" s="228">
        <f>O423*H423</f>
        <v>0</v>
      </c>
      <c r="Q423" s="228">
        <v>0</v>
      </c>
      <c r="R423" s="228">
        <f>Q423*H423</f>
        <v>0</v>
      </c>
      <c r="S423" s="228">
        <v>0.044499999999999998</v>
      </c>
      <c r="T423" s="229">
        <f>S423*H423</f>
        <v>38.556401999999999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0" t="s">
        <v>231</v>
      </c>
      <c r="AT423" s="230" t="s">
        <v>147</v>
      </c>
      <c r="AU423" s="230" t="s">
        <v>83</v>
      </c>
      <c r="AY423" s="16" t="s">
        <v>145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6" t="s">
        <v>79</v>
      </c>
      <c r="BK423" s="231">
        <f>ROUND(I423*H423,2)</f>
        <v>0</v>
      </c>
      <c r="BL423" s="16" t="s">
        <v>231</v>
      </c>
      <c r="BM423" s="230" t="s">
        <v>733</v>
      </c>
    </row>
    <row r="424" s="13" customFormat="1">
      <c r="A424" s="13"/>
      <c r="B424" s="237"/>
      <c r="C424" s="238"/>
      <c r="D424" s="232" t="s">
        <v>154</v>
      </c>
      <c r="E424" s="239" t="s">
        <v>1</v>
      </c>
      <c r="F424" s="240" t="s">
        <v>380</v>
      </c>
      <c r="G424" s="238"/>
      <c r="H424" s="241">
        <v>89.212999999999994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154</v>
      </c>
      <c r="AU424" s="247" t="s">
        <v>83</v>
      </c>
      <c r="AV424" s="13" t="s">
        <v>83</v>
      </c>
      <c r="AW424" s="13" t="s">
        <v>31</v>
      </c>
      <c r="AX424" s="13" t="s">
        <v>74</v>
      </c>
      <c r="AY424" s="247" t="s">
        <v>145</v>
      </c>
    </row>
    <row r="425" s="13" customFormat="1">
      <c r="A425" s="13"/>
      <c r="B425" s="237"/>
      <c r="C425" s="238"/>
      <c r="D425" s="232" t="s">
        <v>154</v>
      </c>
      <c r="E425" s="239" t="s">
        <v>1</v>
      </c>
      <c r="F425" s="240" t="s">
        <v>381</v>
      </c>
      <c r="G425" s="238"/>
      <c r="H425" s="241">
        <v>184.68000000000001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154</v>
      </c>
      <c r="AU425" s="247" t="s">
        <v>83</v>
      </c>
      <c r="AV425" s="13" t="s">
        <v>83</v>
      </c>
      <c r="AW425" s="13" t="s">
        <v>31</v>
      </c>
      <c r="AX425" s="13" t="s">
        <v>74</v>
      </c>
      <c r="AY425" s="247" t="s">
        <v>145</v>
      </c>
    </row>
    <row r="426" s="13" customFormat="1">
      <c r="A426" s="13"/>
      <c r="B426" s="237"/>
      <c r="C426" s="238"/>
      <c r="D426" s="232" t="s">
        <v>154</v>
      </c>
      <c r="E426" s="239" t="s">
        <v>1</v>
      </c>
      <c r="F426" s="240" t="s">
        <v>382</v>
      </c>
      <c r="G426" s="238"/>
      <c r="H426" s="241">
        <v>39.780000000000001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7" t="s">
        <v>154</v>
      </c>
      <c r="AU426" s="247" t="s">
        <v>83</v>
      </c>
      <c r="AV426" s="13" t="s">
        <v>83</v>
      </c>
      <c r="AW426" s="13" t="s">
        <v>31</v>
      </c>
      <c r="AX426" s="13" t="s">
        <v>74</v>
      </c>
      <c r="AY426" s="247" t="s">
        <v>145</v>
      </c>
    </row>
    <row r="427" s="13" customFormat="1">
      <c r="A427" s="13"/>
      <c r="B427" s="237"/>
      <c r="C427" s="238"/>
      <c r="D427" s="232" t="s">
        <v>154</v>
      </c>
      <c r="E427" s="239" t="s">
        <v>1</v>
      </c>
      <c r="F427" s="240" t="s">
        <v>383</v>
      </c>
      <c r="G427" s="238"/>
      <c r="H427" s="241">
        <v>14.4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154</v>
      </c>
      <c r="AU427" s="247" t="s">
        <v>83</v>
      </c>
      <c r="AV427" s="13" t="s">
        <v>83</v>
      </c>
      <c r="AW427" s="13" t="s">
        <v>31</v>
      </c>
      <c r="AX427" s="13" t="s">
        <v>74</v>
      </c>
      <c r="AY427" s="247" t="s">
        <v>145</v>
      </c>
    </row>
    <row r="428" s="13" customFormat="1">
      <c r="A428" s="13"/>
      <c r="B428" s="237"/>
      <c r="C428" s="238"/>
      <c r="D428" s="232" t="s">
        <v>154</v>
      </c>
      <c r="E428" s="239" t="s">
        <v>1</v>
      </c>
      <c r="F428" s="240" t="s">
        <v>384</v>
      </c>
      <c r="G428" s="238"/>
      <c r="H428" s="241">
        <v>23.399999999999999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154</v>
      </c>
      <c r="AU428" s="247" t="s">
        <v>83</v>
      </c>
      <c r="AV428" s="13" t="s">
        <v>83</v>
      </c>
      <c r="AW428" s="13" t="s">
        <v>31</v>
      </c>
      <c r="AX428" s="13" t="s">
        <v>74</v>
      </c>
      <c r="AY428" s="247" t="s">
        <v>145</v>
      </c>
    </row>
    <row r="429" s="13" customFormat="1">
      <c r="A429" s="13"/>
      <c r="B429" s="237"/>
      <c r="C429" s="238"/>
      <c r="D429" s="232" t="s">
        <v>154</v>
      </c>
      <c r="E429" s="239" t="s">
        <v>1</v>
      </c>
      <c r="F429" s="240" t="s">
        <v>385</v>
      </c>
      <c r="G429" s="238"/>
      <c r="H429" s="241">
        <v>39.060000000000002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154</v>
      </c>
      <c r="AU429" s="247" t="s">
        <v>83</v>
      </c>
      <c r="AV429" s="13" t="s">
        <v>83</v>
      </c>
      <c r="AW429" s="13" t="s">
        <v>31</v>
      </c>
      <c r="AX429" s="13" t="s">
        <v>74</v>
      </c>
      <c r="AY429" s="247" t="s">
        <v>145</v>
      </c>
    </row>
    <row r="430" s="13" customFormat="1">
      <c r="A430" s="13"/>
      <c r="B430" s="237"/>
      <c r="C430" s="238"/>
      <c r="D430" s="232" t="s">
        <v>154</v>
      </c>
      <c r="E430" s="239" t="s">
        <v>1</v>
      </c>
      <c r="F430" s="240" t="s">
        <v>386</v>
      </c>
      <c r="G430" s="238"/>
      <c r="H430" s="241">
        <v>54.299999999999997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154</v>
      </c>
      <c r="AU430" s="247" t="s">
        <v>83</v>
      </c>
      <c r="AV430" s="13" t="s">
        <v>83</v>
      </c>
      <c r="AW430" s="13" t="s">
        <v>31</v>
      </c>
      <c r="AX430" s="13" t="s">
        <v>74</v>
      </c>
      <c r="AY430" s="247" t="s">
        <v>145</v>
      </c>
    </row>
    <row r="431" s="13" customFormat="1">
      <c r="A431" s="13"/>
      <c r="B431" s="237"/>
      <c r="C431" s="238"/>
      <c r="D431" s="232" t="s">
        <v>154</v>
      </c>
      <c r="E431" s="239" t="s">
        <v>1</v>
      </c>
      <c r="F431" s="240" t="s">
        <v>387</v>
      </c>
      <c r="G431" s="238"/>
      <c r="H431" s="241">
        <v>18.25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154</v>
      </c>
      <c r="AU431" s="247" t="s">
        <v>83</v>
      </c>
      <c r="AV431" s="13" t="s">
        <v>83</v>
      </c>
      <c r="AW431" s="13" t="s">
        <v>31</v>
      </c>
      <c r="AX431" s="13" t="s">
        <v>74</v>
      </c>
      <c r="AY431" s="247" t="s">
        <v>145</v>
      </c>
    </row>
    <row r="432" s="13" customFormat="1">
      <c r="A432" s="13"/>
      <c r="B432" s="237"/>
      <c r="C432" s="238"/>
      <c r="D432" s="232" t="s">
        <v>154</v>
      </c>
      <c r="E432" s="239" t="s">
        <v>1</v>
      </c>
      <c r="F432" s="240" t="s">
        <v>388</v>
      </c>
      <c r="G432" s="238"/>
      <c r="H432" s="241">
        <v>244.76300000000001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154</v>
      </c>
      <c r="AU432" s="247" t="s">
        <v>83</v>
      </c>
      <c r="AV432" s="13" t="s">
        <v>83</v>
      </c>
      <c r="AW432" s="13" t="s">
        <v>31</v>
      </c>
      <c r="AX432" s="13" t="s">
        <v>74</v>
      </c>
      <c r="AY432" s="247" t="s">
        <v>145</v>
      </c>
    </row>
    <row r="433" s="13" customFormat="1">
      <c r="A433" s="13"/>
      <c r="B433" s="237"/>
      <c r="C433" s="238"/>
      <c r="D433" s="232" t="s">
        <v>154</v>
      </c>
      <c r="E433" s="239" t="s">
        <v>1</v>
      </c>
      <c r="F433" s="240" t="s">
        <v>389</v>
      </c>
      <c r="G433" s="238"/>
      <c r="H433" s="241">
        <v>36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154</v>
      </c>
      <c r="AU433" s="247" t="s">
        <v>83</v>
      </c>
      <c r="AV433" s="13" t="s">
        <v>83</v>
      </c>
      <c r="AW433" s="13" t="s">
        <v>31</v>
      </c>
      <c r="AX433" s="13" t="s">
        <v>74</v>
      </c>
      <c r="AY433" s="247" t="s">
        <v>145</v>
      </c>
    </row>
    <row r="434" s="13" customFormat="1">
      <c r="A434" s="13"/>
      <c r="B434" s="237"/>
      <c r="C434" s="238"/>
      <c r="D434" s="232" t="s">
        <v>154</v>
      </c>
      <c r="E434" s="239" t="s">
        <v>1</v>
      </c>
      <c r="F434" s="240" t="s">
        <v>390</v>
      </c>
      <c r="G434" s="238"/>
      <c r="H434" s="241">
        <v>67.450000000000003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154</v>
      </c>
      <c r="AU434" s="247" t="s">
        <v>83</v>
      </c>
      <c r="AV434" s="13" t="s">
        <v>83</v>
      </c>
      <c r="AW434" s="13" t="s">
        <v>31</v>
      </c>
      <c r="AX434" s="13" t="s">
        <v>74</v>
      </c>
      <c r="AY434" s="247" t="s">
        <v>145</v>
      </c>
    </row>
    <row r="435" s="13" customFormat="1">
      <c r="A435" s="13"/>
      <c r="B435" s="237"/>
      <c r="C435" s="238"/>
      <c r="D435" s="232" t="s">
        <v>154</v>
      </c>
      <c r="E435" s="239" t="s">
        <v>1</v>
      </c>
      <c r="F435" s="240" t="s">
        <v>391</v>
      </c>
      <c r="G435" s="238"/>
      <c r="H435" s="241">
        <v>15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154</v>
      </c>
      <c r="AU435" s="247" t="s">
        <v>83</v>
      </c>
      <c r="AV435" s="13" t="s">
        <v>83</v>
      </c>
      <c r="AW435" s="13" t="s">
        <v>31</v>
      </c>
      <c r="AX435" s="13" t="s">
        <v>74</v>
      </c>
      <c r="AY435" s="247" t="s">
        <v>145</v>
      </c>
    </row>
    <row r="436" s="13" customFormat="1">
      <c r="A436" s="13"/>
      <c r="B436" s="237"/>
      <c r="C436" s="238"/>
      <c r="D436" s="232" t="s">
        <v>154</v>
      </c>
      <c r="E436" s="239" t="s">
        <v>1</v>
      </c>
      <c r="F436" s="240" t="s">
        <v>392</v>
      </c>
      <c r="G436" s="238"/>
      <c r="H436" s="241">
        <v>10.140000000000001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154</v>
      </c>
      <c r="AU436" s="247" t="s">
        <v>83</v>
      </c>
      <c r="AV436" s="13" t="s">
        <v>83</v>
      </c>
      <c r="AW436" s="13" t="s">
        <v>31</v>
      </c>
      <c r="AX436" s="13" t="s">
        <v>74</v>
      </c>
      <c r="AY436" s="247" t="s">
        <v>145</v>
      </c>
    </row>
    <row r="437" s="13" customFormat="1">
      <c r="A437" s="13"/>
      <c r="B437" s="237"/>
      <c r="C437" s="238"/>
      <c r="D437" s="232" t="s">
        <v>154</v>
      </c>
      <c r="E437" s="239" t="s">
        <v>1</v>
      </c>
      <c r="F437" s="240" t="s">
        <v>455</v>
      </c>
      <c r="G437" s="238"/>
      <c r="H437" s="241">
        <v>30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154</v>
      </c>
      <c r="AU437" s="247" t="s">
        <v>83</v>
      </c>
      <c r="AV437" s="13" t="s">
        <v>83</v>
      </c>
      <c r="AW437" s="13" t="s">
        <v>31</v>
      </c>
      <c r="AX437" s="13" t="s">
        <v>74</v>
      </c>
      <c r="AY437" s="247" t="s">
        <v>145</v>
      </c>
    </row>
    <row r="438" s="2" customFormat="1" ht="24.15" customHeight="1">
      <c r="A438" s="37"/>
      <c r="B438" s="38"/>
      <c r="C438" s="218" t="s">
        <v>734</v>
      </c>
      <c r="D438" s="218" t="s">
        <v>147</v>
      </c>
      <c r="E438" s="219" t="s">
        <v>735</v>
      </c>
      <c r="F438" s="220" t="s">
        <v>736</v>
      </c>
      <c r="G438" s="221" t="s">
        <v>434</v>
      </c>
      <c r="H438" s="222">
        <v>117.59999999999999</v>
      </c>
      <c r="I438" s="223"/>
      <c r="J438" s="224">
        <f>ROUND(I438*H438,2)</f>
        <v>0</v>
      </c>
      <c r="K438" s="225"/>
      <c r="L438" s="43"/>
      <c r="M438" s="226" t="s">
        <v>1</v>
      </c>
      <c r="N438" s="227" t="s">
        <v>39</v>
      </c>
      <c r="O438" s="90"/>
      <c r="P438" s="228">
        <f>O438*H438</f>
        <v>0</v>
      </c>
      <c r="Q438" s="228">
        <v>0</v>
      </c>
      <c r="R438" s="228">
        <f>Q438*H438</f>
        <v>0</v>
      </c>
      <c r="S438" s="228">
        <v>0.018079999999999999</v>
      </c>
      <c r="T438" s="229">
        <f>S438*H438</f>
        <v>2.1262079999999997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30" t="s">
        <v>231</v>
      </c>
      <c r="AT438" s="230" t="s">
        <v>147</v>
      </c>
      <c r="AU438" s="230" t="s">
        <v>83</v>
      </c>
      <c r="AY438" s="16" t="s">
        <v>145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6" t="s">
        <v>79</v>
      </c>
      <c r="BK438" s="231">
        <f>ROUND(I438*H438,2)</f>
        <v>0</v>
      </c>
      <c r="BL438" s="16" t="s">
        <v>231</v>
      </c>
      <c r="BM438" s="230" t="s">
        <v>737</v>
      </c>
    </row>
    <row r="439" s="13" customFormat="1">
      <c r="A439" s="13"/>
      <c r="B439" s="237"/>
      <c r="C439" s="238"/>
      <c r="D439" s="232" t="s">
        <v>154</v>
      </c>
      <c r="E439" s="239" t="s">
        <v>1</v>
      </c>
      <c r="F439" s="240" t="s">
        <v>738</v>
      </c>
      <c r="G439" s="238"/>
      <c r="H439" s="241">
        <v>23.800000000000001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154</v>
      </c>
      <c r="AU439" s="247" t="s">
        <v>83</v>
      </c>
      <c r="AV439" s="13" t="s">
        <v>83</v>
      </c>
      <c r="AW439" s="13" t="s">
        <v>31</v>
      </c>
      <c r="AX439" s="13" t="s">
        <v>74</v>
      </c>
      <c r="AY439" s="247" t="s">
        <v>145</v>
      </c>
    </row>
    <row r="440" s="13" customFormat="1">
      <c r="A440" s="13"/>
      <c r="B440" s="237"/>
      <c r="C440" s="238"/>
      <c r="D440" s="232" t="s">
        <v>154</v>
      </c>
      <c r="E440" s="239" t="s">
        <v>1</v>
      </c>
      <c r="F440" s="240" t="s">
        <v>739</v>
      </c>
      <c r="G440" s="238"/>
      <c r="H440" s="241">
        <v>88.799999999999997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154</v>
      </c>
      <c r="AU440" s="247" t="s">
        <v>83</v>
      </c>
      <c r="AV440" s="13" t="s">
        <v>83</v>
      </c>
      <c r="AW440" s="13" t="s">
        <v>31</v>
      </c>
      <c r="AX440" s="13" t="s">
        <v>74</v>
      </c>
      <c r="AY440" s="247" t="s">
        <v>145</v>
      </c>
    </row>
    <row r="441" s="13" customFormat="1">
      <c r="A441" s="13"/>
      <c r="B441" s="237"/>
      <c r="C441" s="238"/>
      <c r="D441" s="232" t="s">
        <v>154</v>
      </c>
      <c r="E441" s="239" t="s">
        <v>1</v>
      </c>
      <c r="F441" s="240" t="s">
        <v>740</v>
      </c>
      <c r="G441" s="238"/>
      <c r="H441" s="241">
        <v>5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154</v>
      </c>
      <c r="AU441" s="247" t="s">
        <v>83</v>
      </c>
      <c r="AV441" s="13" t="s">
        <v>83</v>
      </c>
      <c r="AW441" s="13" t="s">
        <v>31</v>
      </c>
      <c r="AX441" s="13" t="s">
        <v>74</v>
      </c>
      <c r="AY441" s="247" t="s">
        <v>145</v>
      </c>
    </row>
    <row r="442" s="2" customFormat="1" ht="33" customHeight="1">
      <c r="A442" s="37"/>
      <c r="B442" s="38"/>
      <c r="C442" s="218" t="s">
        <v>741</v>
      </c>
      <c r="D442" s="218" t="s">
        <v>147</v>
      </c>
      <c r="E442" s="219" t="s">
        <v>742</v>
      </c>
      <c r="F442" s="220" t="s">
        <v>743</v>
      </c>
      <c r="G442" s="221" t="s">
        <v>434</v>
      </c>
      <c r="H442" s="222">
        <v>117.59999999999999</v>
      </c>
      <c r="I442" s="223"/>
      <c r="J442" s="224">
        <f>ROUND(I442*H442,2)</f>
        <v>0</v>
      </c>
      <c r="K442" s="225"/>
      <c r="L442" s="43"/>
      <c r="M442" s="226" t="s">
        <v>1</v>
      </c>
      <c r="N442" s="227" t="s">
        <v>39</v>
      </c>
      <c r="O442" s="90"/>
      <c r="P442" s="228">
        <f>O442*H442</f>
        <v>0</v>
      </c>
      <c r="Q442" s="228">
        <v>0.012619999999999999</v>
      </c>
      <c r="R442" s="228">
        <f>Q442*H442</f>
        <v>1.4841119999999999</v>
      </c>
      <c r="S442" s="228">
        <v>0</v>
      </c>
      <c r="T442" s="229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0" t="s">
        <v>231</v>
      </c>
      <c r="AT442" s="230" t="s">
        <v>147</v>
      </c>
      <c r="AU442" s="230" t="s">
        <v>83</v>
      </c>
      <c r="AY442" s="16" t="s">
        <v>145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6" t="s">
        <v>79</v>
      </c>
      <c r="BK442" s="231">
        <f>ROUND(I442*H442,2)</f>
        <v>0</v>
      </c>
      <c r="BL442" s="16" t="s">
        <v>231</v>
      </c>
      <c r="BM442" s="230" t="s">
        <v>744</v>
      </c>
    </row>
    <row r="443" s="13" customFormat="1">
      <c r="A443" s="13"/>
      <c r="B443" s="237"/>
      <c r="C443" s="238"/>
      <c r="D443" s="232" t="s">
        <v>154</v>
      </c>
      <c r="E443" s="239" t="s">
        <v>1</v>
      </c>
      <c r="F443" s="240" t="s">
        <v>738</v>
      </c>
      <c r="G443" s="238"/>
      <c r="H443" s="241">
        <v>23.800000000000001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154</v>
      </c>
      <c r="AU443" s="247" t="s">
        <v>83</v>
      </c>
      <c r="AV443" s="13" t="s">
        <v>83</v>
      </c>
      <c r="AW443" s="13" t="s">
        <v>31</v>
      </c>
      <c r="AX443" s="13" t="s">
        <v>74</v>
      </c>
      <c r="AY443" s="247" t="s">
        <v>145</v>
      </c>
    </row>
    <row r="444" s="13" customFormat="1">
      <c r="A444" s="13"/>
      <c r="B444" s="237"/>
      <c r="C444" s="238"/>
      <c r="D444" s="232" t="s">
        <v>154</v>
      </c>
      <c r="E444" s="239" t="s">
        <v>1</v>
      </c>
      <c r="F444" s="240" t="s">
        <v>739</v>
      </c>
      <c r="G444" s="238"/>
      <c r="H444" s="241">
        <v>88.799999999999997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154</v>
      </c>
      <c r="AU444" s="247" t="s">
        <v>83</v>
      </c>
      <c r="AV444" s="13" t="s">
        <v>83</v>
      </c>
      <c r="AW444" s="13" t="s">
        <v>31</v>
      </c>
      <c r="AX444" s="13" t="s">
        <v>74</v>
      </c>
      <c r="AY444" s="247" t="s">
        <v>145</v>
      </c>
    </row>
    <row r="445" s="13" customFormat="1">
      <c r="A445" s="13"/>
      <c r="B445" s="237"/>
      <c r="C445" s="238"/>
      <c r="D445" s="232" t="s">
        <v>154</v>
      </c>
      <c r="E445" s="239" t="s">
        <v>1</v>
      </c>
      <c r="F445" s="240" t="s">
        <v>740</v>
      </c>
      <c r="G445" s="238"/>
      <c r="H445" s="241">
        <v>5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154</v>
      </c>
      <c r="AU445" s="247" t="s">
        <v>83</v>
      </c>
      <c r="AV445" s="13" t="s">
        <v>83</v>
      </c>
      <c r="AW445" s="13" t="s">
        <v>31</v>
      </c>
      <c r="AX445" s="13" t="s">
        <v>74</v>
      </c>
      <c r="AY445" s="247" t="s">
        <v>145</v>
      </c>
    </row>
    <row r="446" s="2" customFormat="1" ht="37.8" customHeight="1">
      <c r="A446" s="37"/>
      <c r="B446" s="38"/>
      <c r="C446" s="218" t="s">
        <v>745</v>
      </c>
      <c r="D446" s="218" t="s">
        <v>147</v>
      </c>
      <c r="E446" s="219" t="s">
        <v>746</v>
      </c>
      <c r="F446" s="220" t="s">
        <v>747</v>
      </c>
      <c r="G446" s="221" t="s">
        <v>171</v>
      </c>
      <c r="H446" s="222">
        <v>84</v>
      </c>
      <c r="I446" s="223"/>
      <c r="J446" s="224">
        <f>ROUND(I446*H446,2)</f>
        <v>0</v>
      </c>
      <c r="K446" s="225"/>
      <c r="L446" s="43"/>
      <c r="M446" s="226" t="s">
        <v>1</v>
      </c>
      <c r="N446" s="227" t="s">
        <v>39</v>
      </c>
      <c r="O446" s="90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30" t="s">
        <v>231</v>
      </c>
      <c r="AT446" s="230" t="s">
        <v>147</v>
      </c>
      <c r="AU446" s="230" t="s">
        <v>83</v>
      </c>
      <c r="AY446" s="16" t="s">
        <v>145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6" t="s">
        <v>79</v>
      </c>
      <c r="BK446" s="231">
        <f>ROUND(I446*H446,2)</f>
        <v>0</v>
      </c>
      <c r="BL446" s="16" t="s">
        <v>231</v>
      </c>
      <c r="BM446" s="230" t="s">
        <v>748</v>
      </c>
    </row>
    <row r="447" s="13" customFormat="1">
      <c r="A447" s="13"/>
      <c r="B447" s="237"/>
      <c r="C447" s="238"/>
      <c r="D447" s="232" t="s">
        <v>154</v>
      </c>
      <c r="E447" s="239" t="s">
        <v>1</v>
      </c>
      <c r="F447" s="240" t="s">
        <v>749</v>
      </c>
      <c r="G447" s="238"/>
      <c r="H447" s="241">
        <v>84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154</v>
      </c>
      <c r="AU447" s="247" t="s">
        <v>83</v>
      </c>
      <c r="AV447" s="13" t="s">
        <v>83</v>
      </c>
      <c r="AW447" s="13" t="s">
        <v>31</v>
      </c>
      <c r="AX447" s="13" t="s">
        <v>74</v>
      </c>
      <c r="AY447" s="247" t="s">
        <v>145</v>
      </c>
    </row>
    <row r="448" s="2" customFormat="1" ht="24.15" customHeight="1">
      <c r="A448" s="37"/>
      <c r="B448" s="38"/>
      <c r="C448" s="258" t="s">
        <v>750</v>
      </c>
      <c r="D448" s="258" t="s">
        <v>396</v>
      </c>
      <c r="E448" s="259" t="s">
        <v>751</v>
      </c>
      <c r="F448" s="260" t="s">
        <v>752</v>
      </c>
      <c r="G448" s="261" t="s">
        <v>171</v>
      </c>
      <c r="H448" s="262">
        <v>3</v>
      </c>
      <c r="I448" s="263"/>
      <c r="J448" s="264">
        <f>ROUND(I448*H448,2)</f>
        <v>0</v>
      </c>
      <c r="K448" s="265"/>
      <c r="L448" s="266"/>
      <c r="M448" s="267" t="s">
        <v>1</v>
      </c>
      <c r="N448" s="268" t="s">
        <v>39</v>
      </c>
      <c r="O448" s="90"/>
      <c r="P448" s="228">
        <f>O448*H448</f>
        <v>0</v>
      </c>
      <c r="Q448" s="228">
        <v>0.0074000000000000003</v>
      </c>
      <c r="R448" s="228">
        <f>Q448*H448</f>
        <v>0.022200000000000001</v>
      </c>
      <c r="S448" s="228">
        <v>0</v>
      </c>
      <c r="T448" s="229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0" t="s">
        <v>304</v>
      </c>
      <c r="AT448" s="230" t="s">
        <v>396</v>
      </c>
      <c r="AU448" s="230" t="s">
        <v>83</v>
      </c>
      <c r="AY448" s="16" t="s">
        <v>145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6" t="s">
        <v>79</v>
      </c>
      <c r="BK448" s="231">
        <f>ROUND(I448*H448,2)</f>
        <v>0</v>
      </c>
      <c r="BL448" s="16" t="s">
        <v>231</v>
      </c>
      <c r="BM448" s="230" t="s">
        <v>753</v>
      </c>
    </row>
    <row r="449" s="13" customFormat="1">
      <c r="A449" s="13"/>
      <c r="B449" s="237"/>
      <c r="C449" s="238"/>
      <c r="D449" s="232" t="s">
        <v>154</v>
      </c>
      <c r="E449" s="238"/>
      <c r="F449" s="240" t="s">
        <v>754</v>
      </c>
      <c r="G449" s="238"/>
      <c r="H449" s="241">
        <v>3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154</v>
      </c>
      <c r="AU449" s="247" t="s">
        <v>83</v>
      </c>
      <c r="AV449" s="13" t="s">
        <v>83</v>
      </c>
      <c r="AW449" s="13" t="s">
        <v>4</v>
      </c>
      <c r="AX449" s="13" t="s">
        <v>79</v>
      </c>
      <c r="AY449" s="247" t="s">
        <v>145</v>
      </c>
    </row>
    <row r="450" s="2" customFormat="1" ht="24.15" customHeight="1">
      <c r="A450" s="37"/>
      <c r="B450" s="38"/>
      <c r="C450" s="258" t="s">
        <v>755</v>
      </c>
      <c r="D450" s="258" t="s">
        <v>396</v>
      </c>
      <c r="E450" s="259" t="s">
        <v>756</v>
      </c>
      <c r="F450" s="260" t="s">
        <v>757</v>
      </c>
      <c r="G450" s="261" t="s">
        <v>171</v>
      </c>
      <c r="H450" s="262">
        <v>80</v>
      </c>
      <c r="I450" s="263"/>
      <c r="J450" s="264">
        <f>ROUND(I450*H450,2)</f>
        <v>0</v>
      </c>
      <c r="K450" s="265"/>
      <c r="L450" s="266"/>
      <c r="M450" s="267" t="s">
        <v>1</v>
      </c>
      <c r="N450" s="268" t="s">
        <v>39</v>
      </c>
      <c r="O450" s="90"/>
      <c r="P450" s="228">
        <f>O450*H450</f>
        <v>0</v>
      </c>
      <c r="Q450" s="228">
        <v>0.0032000000000000002</v>
      </c>
      <c r="R450" s="228">
        <f>Q450*H450</f>
        <v>0.25600000000000001</v>
      </c>
      <c r="S450" s="228">
        <v>0</v>
      </c>
      <c r="T450" s="229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30" t="s">
        <v>304</v>
      </c>
      <c r="AT450" s="230" t="s">
        <v>396</v>
      </c>
      <c r="AU450" s="230" t="s">
        <v>83</v>
      </c>
      <c r="AY450" s="16" t="s">
        <v>145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6" t="s">
        <v>79</v>
      </c>
      <c r="BK450" s="231">
        <f>ROUND(I450*H450,2)</f>
        <v>0</v>
      </c>
      <c r="BL450" s="16" t="s">
        <v>231</v>
      </c>
      <c r="BM450" s="230" t="s">
        <v>758</v>
      </c>
    </row>
    <row r="451" s="2" customFormat="1" ht="24.15" customHeight="1">
      <c r="A451" s="37"/>
      <c r="B451" s="38"/>
      <c r="C451" s="258" t="s">
        <v>14</v>
      </c>
      <c r="D451" s="258" t="s">
        <v>396</v>
      </c>
      <c r="E451" s="259" t="s">
        <v>759</v>
      </c>
      <c r="F451" s="260" t="s">
        <v>760</v>
      </c>
      <c r="G451" s="261" t="s">
        <v>171</v>
      </c>
      <c r="H451" s="262">
        <v>1</v>
      </c>
      <c r="I451" s="263"/>
      <c r="J451" s="264">
        <f>ROUND(I451*H451,2)</f>
        <v>0</v>
      </c>
      <c r="K451" s="265"/>
      <c r="L451" s="266"/>
      <c r="M451" s="267" t="s">
        <v>1</v>
      </c>
      <c r="N451" s="268" t="s">
        <v>39</v>
      </c>
      <c r="O451" s="90"/>
      <c r="P451" s="228">
        <f>O451*H451</f>
        <v>0</v>
      </c>
      <c r="Q451" s="228">
        <v>0.0074000000000000003</v>
      </c>
      <c r="R451" s="228">
        <f>Q451*H451</f>
        <v>0.0074000000000000003</v>
      </c>
      <c r="S451" s="228">
        <v>0</v>
      </c>
      <c r="T451" s="229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30" t="s">
        <v>304</v>
      </c>
      <c r="AT451" s="230" t="s">
        <v>396</v>
      </c>
      <c r="AU451" s="230" t="s">
        <v>83</v>
      </c>
      <c r="AY451" s="16" t="s">
        <v>145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6" t="s">
        <v>79</v>
      </c>
      <c r="BK451" s="231">
        <f>ROUND(I451*H451,2)</f>
        <v>0</v>
      </c>
      <c r="BL451" s="16" t="s">
        <v>231</v>
      </c>
      <c r="BM451" s="230" t="s">
        <v>761</v>
      </c>
    </row>
    <row r="452" s="2" customFormat="1" ht="33" customHeight="1">
      <c r="A452" s="37"/>
      <c r="B452" s="38"/>
      <c r="C452" s="218" t="s">
        <v>762</v>
      </c>
      <c r="D452" s="218" t="s">
        <v>147</v>
      </c>
      <c r="E452" s="219" t="s">
        <v>763</v>
      </c>
      <c r="F452" s="220" t="s">
        <v>764</v>
      </c>
      <c r="G452" s="221" t="s">
        <v>166</v>
      </c>
      <c r="H452" s="222">
        <v>866.43600000000004</v>
      </c>
      <c r="I452" s="223"/>
      <c r="J452" s="224">
        <f>ROUND(I452*H452,2)</f>
        <v>0</v>
      </c>
      <c r="K452" s="225"/>
      <c r="L452" s="43"/>
      <c r="M452" s="226" t="s">
        <v>1</v>
      </c>
      <c r="N452" s="227" t="s">
        <v>39</v>
      </c>
      <c r="O452" s="90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30" t="s">
        <v>231</v>
      </c>
      <c r="AT452" s="230" t="s">
        <v>147</v>
      </c>
      <c r="AU452" s="230" t="s">
        <v>83</v>
      </c>
      <c r="AY452" s="16" t="s">
        <v>145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6" t="s">
        <v>79</v>
      </c>
      <c r="BK452" s="231">
        <f>ROUND(I452*H452,2)</f>
        <v>0</v>
      </c>
      <c r="BL452" s="16" t="s">
        <v>231</v>
      </c>
      <c r="BM452" s="230" t="s">
        <v>765</v>
      </c>
    </row>
    <row r="453" s="13" customFormat="1">
      <c r="A453" s="13"/>
      <c r="B453" s="237"/>
      <c r="C453" s="238"/>
      <c r="D453" s="232" t="s">
        <v>154</v>
      </c>
      <c r="E453" s="239" t="s">
        <v>1</v>
      </c>
      <c r="F453" s="240" t="s">
        <v>380</v>
      </c>
      <c r="G453" s="238"/>
      <c r="H453" s="241">
        <v>89.212999999999994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154</v>
      </c>
      <c r="AU453" s="247" t="s">
        <v>83</v>
      </c>
      <c r="AV453" s="13" t="s">
        <v>83</v>
      </c>
      <c r="AW453" s="13" t="s">
        <v>31</v>
      </c>
      <c r="AX453" s="13" t="s">
        <v>74</v>
      </c>
      <c r="AY453" s="247" t="s">
        <v>145</v>
      </c>
    </row>
    <row r="454" s="13" customFormat="1">
      <c r="A454" s="13"/>
      <c r="B454" s="237"/>
      <c r="C454" s="238"/>
      <c r="D454" s="232" t="s">
        <v>154</v>
      </c>
      <c r="E454" s="239" t="s">
        <v>1</v>
      </c>
      <c r="F454" s="240" t="s">
        <v>381</v>
      </c>
      <c r="G454" s="238"/>
      <c r="H454" s="241">
        <v>184.68000000000001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154</v>
      </c>
      <c r="AU454" s="247" t="s">
        <v>83</v>
      </c>
      <c r="AV454" s="13" t="s">
        <v>83</v>
      </c>
      <c r="AW454" s="13" t="s">
        <v>31</v>
      </c>
      <c r="AX454" s="13" t="s">
        <v>74</v>
      </c>
      <c r="AY454" s="247" t="s">
        <v>145</v>
      </c>
    </row>
    <row r="455" s="13" customFormat="1">
      <c r="A455" s="13"/>
      <c r="B455" s="237"/>
      <c r="C455" s="238"/>
      <c r="D455" s="232" t="s">
        <v>154</v>
      </c>
      <c r="E455" s="239" t="s">
        <v>1</v>
      </c>
      <c r="F455" s="240" t="s">
        <v>382</v>
      </c>
      <c r="G455" s="238"/>
      <c r="H455" s="241">
        <v>39.780000000000001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7" t="s">
        <v>154</v>
      </c>
      <c r="AU455" s="247" t="s">
        <v>83</v>
      </c>
      <c r="AV455" s="13" t="s">
        <v>83</v>
      </c>
      <c r="AW455" s="13" t="s">
        <v>31</v>
      </c>
      <c r="AX455" s="13" t="s">
        <v>74</v>
      </c>
      <c r="AY455" s="247" t="s">
        <v>145</v>
      </c>
    </row>
    <row r="456" s="13" customFormat="1">
      <c r="A456" s="13"/>
      <c r="B456" s="237"/>
      <c r="C456" s="238"/>
      <c r="D456" s="232" t="s">
        <v>154</v>
      </c>
      <c r="E456" s="239" t="s">
        <v>1</v>
      </c>
      <c r="F456" s="240" t="s">
        <v>383</v>
      </c>
      <c r="G456" s="238"/>
      <c r="H456" s="241">
        <v>14.4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154</v>
      </c>
      <c r="AU456" s="247" t="s">
        <v>83</v>
      </c>
      <c r="AV456" s="13" t="s">
        <v>83</v>
      </c>
      <c r="AW456" s="13" t="s">
        <v>31</v>
      </c>
      <c r="AX456" s="13" t="s">
        <v>74</v>
      </c>
      <c r="AY456" s="247" t="s">
        <v>145</v>
      </c>
    </row>
    <row r="457" s="13" customFormat="1">
      <c r="A457" s="13"/>
      <c r="B457" s="237"/>
      <c r="C457" s="238"/>
      <c r="D457" s="232" t="s">
        <v>154</v>
      </c>
      <c r="E457" s="239" t="s">
        <v>1</v>
      </c>
      <c r="F457" s="240" t="s">
        <v>384</v>
      </c>
      <c r="G457" s="238"/>
      <c r="H457" s="241">
        <v>23.399999999999999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7" t="s">
        <v>154</v>
      </c>
      <c r="AU457" s="247" t="s">
        <v>83</v>
      </c>
      <c r="AV457" s="13" t="s">
        <v>83</v>
      </c>
      <c r="AW457" s="13" t="s">
        <v>31</v>
      </c>
      <c r="AX457" s="13" t="s">
        <v>74</v>
      </c>
      <c r="AY457" s="247" t="s">
        <v>145</v>
      </c>
    </row>
    <row r="458" s="13" customFormat="1">
      <c r="A458" s="13"/>
      <c r="B458" s="237"/>
      <c r="C458" s="238"/>
      <c r="D458" s="232" t="s">
        <v>154</v>
      </c>
      <c r="E458" s="239" t="s">
        <v>1</v>
      </c>
      <c r="F458" s="240" t="s">
        <v>385</v>
      </c>
      <c r="G458" s="238"/>
      <c r="H458" s="241">
        <v>39.060000000000002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7" t="s">
        <v>154</v>
      </c>
      <c r="AU458" s="247" t="s">
        <v>83</v>
      </c>
      <c r="AV458" s="13" t="s">
        <v>83</v>
      </c>
      <c r="AW458" s="13" t="s">
        <v>31</v>
      </c>
      <c r="AX458" s="13" t="s">
        <v>74</v>
      </c>
      <c r="AY458" s="247" t="s">
        <v>145</v>
      </c>
    </row>
    <row r="459" s="13" customFormat="1">
      <c r="A459" s="13"/>
      <c r="B459" s="237"/>
      <c r="C459" s="238"/>
      <c r="D459" s="232" t="s">
        <v>154</v>
      </c>
      <c r="E459" s="239" t="s">
        <v>1</v>
      </c>
      <c r="F459" s="240" t="s">
        <v>386</v>
      </c>
      <c r="G459" s="238"/>
      <c r="H459" s="241">
        <v>54.299999999999997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7" t="s">
        <v>154</v>
      </c>
      <c r="AU459" s="247" t="s">
        <v>83</v>
      </c>
      <c r="AV459" s="13" t="s">
        <v>83</v>
      </c>
      <c r="AW459" s="13" t="s">
        <v>31</v>
      </c>
      <c r="AX459" s="13" t="s">
        <v>74</v>
      </c>
      <c r="AY459" s="247" t="s">
        <v>145</v>
      </c>
    </row>
    <row r="460" s="13" customFormat="1">
      <c r="A460" s="13"/>
      <c r="B460" s="237"/>
      <c r="C460" s="238"/>
      <c r="D460" s="232" t="s">
        <v>154</v>
      </c>
      <c r="E460" s="239" t="s">
        <v>1</v>
      </c>
      <c r="F460" s="240" t="s">
        <v>387</v>
      </c>
      <c r="G460" s="238"/>
      <c r="H460" s="241">
        <v>18.25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154</v>
      </c>
      <c r="AU460" s="247" t="s">
        <v>83</v>
      </c>
      <c r="AV460" s="13" t="s">
        <v>83</v>
      </c>
      <c r="AW460" s="13" t="s">
        <v>31</v>
      </c>
      <c r="AX460" s="13" t="s">
        <v>74</v>
      </c>
      <c r="AY460" s="247" t="s">
        <v>145</v>
      </c>
    </row>
    <row r="461" s="13" customFormat="1">
      <c r="A461" s="13"/>
      <c r="B461" s="237"/>
      <c r="C461" s="238"/>
      <c r="D461" s="232" t="s">
        <v>154</v>
      </c>
      <c r="E461" s="239" t="s">
        <v>1</v>
      </c>
      <c r="F461" s="240" t="s">
        <v>388</v>
      </c>
      <c r="G461" s="238"/>
      <c r="H461" s="241">
        <v>244.76300000000001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154</v>
      </c>
      <c r="AU461" s="247" t="s">
        <v>83</v>
      </c>
      <c r="AV461" s="13" t="s">
        <v>83</v>
      </c>
      <c r="AW461" s="13" t="s">
        <v>31</v>
      </c>
      <c r="AX461" s="13" t="s">
        <v>74</v>
      </c>
      <c r="AY461" s="247" t="s">
        <v>145</v>
      </c>
    </row>
    <row r="462" s="13" customFormat="1">
      <c r="A462" s="13"/>
      <c r="B462" s="237"/>
      <c r="C462" s="238"/>
      <c r="D462" s="232" t="s">
        <v>154</v>
      </c>
      <c r="E462" s="239" t="s">
        <v>1</v>
      </c>
      <c r="F462" s="240" t="s">
        <v>389</v>
      </c>
      <c r="G462" s="238"/>
      <c r="H462" s="241">
        <v>36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154</v>
      </c>
      <c r="AU462" s="247" t="s">
        <v>83</v>
      </c>
      <c r="AV462" s="13" t="s">
        <v>83</v>
      </c>
      <c r="AW462" s="13" t="s">
        <v>31</v>
      </c>
      <c r="AX462" s="13" t="s">
        <v>74</v>
      </c>
      <c r="AY462" s="247" t="s">
        <v>145</v>
      </c>
    </row>
    <row r="463" s="13" customFormat="1">
      <c r="A463" s="13"/>
      <c r="B463" s="237"/>
      <c r="C463" s="238"/>
      <c r="D463" s="232" t="s">
        <v>154</v>
      </c>
      <c r="E463" s="239" t="s">
        <v>1</v>
      </c>
      <c r="F463" s="240" t="s">
        <v>390</v>
      </c>
      <c r="G463" s="238"/>
      <c r="H463" s="241">
        <v>67.450000000000003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7" t="s">
        <v>154</v>
      </c>
      <c r="AU463" s="247" t="s">
        <v>83</v>
      </c>
      <c r="AV463" s="13" t="s">
        <v>83</v>
      </c>
      <c r="AW463" s="13" t="s">
        <v>31</v>
      </c>
      <c r="AX463" s="13" t="s">
        <v>74</v>
      </c>
      <c r="AY463" s="247" t="s">
        <v>145</v>
      </c>
    </row>
    <row r="464" s="13" customFormat="1">
      <c r="A464" s="13"/>
      <c r="B464" s="237"/>
      <c r="C464" s="238"/>
      <c r="D464" s="232" t="s">
        <v>154</v>
      </c>
      <c r="E464" s="239" t="s">
        <v>1</v>
      </c>
      <c r="F464" s="240" t="s">
        <v>391</v>
      </c>
      <c r="G464" s="238"/>
      <c r="H464" s="241">
        <v>15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154</v>
      </c>
      <c r="AU464" s="247" t="s">
        <v>83</v>
      </c>
      <c r="AV464" s="13" t="s">
        <v>83</v>
      </c>
      <c r="AW464" s="13" t="s">
        <v>31</v>
      </c>
      <c r="AX464" s="13" t="s">
        <v>74</v>
      </c>
      <c r="AY464" s="247" t="s">
        <v>145</v>
      </c>
    </row>
    <row r="465" s="13" customFormat="1">
      <c r="A465" s="13"/>
      <c r="B465" s="237"/>
      <c r="C465" s="238"/>
      <c r="D465" s="232" t="s">
        <v>154</v>
      </c>
      <c r="E465" s="239" t="s">
        <v>1</v>
      </c>
      <c r="F465" s="240" t="s">
        <v>392</v>
      </c>
      <c r="G465" s="238"/>
      <c r="H465" s="241">
        <v>10.140000000000001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154</v>
      </c>
      <c r="AU465" s="247" t="s">
        <v>83</v>
      </c>
      <c r="AV465" s="13" t="s">
        <v>83</v>
      </c>
      <c r="AW465" s="13" t="s">
        <v>31</v>
      </c>
      <c r="AX465" s="13" t="s">
        <v>74</v>
      </c>
      <c r="AY465" s="247" t="s">
        <v>145</v>
      </c>
    </row>
    <row r="466" s="13" customFormat="1">
      <c r="A466" s="13"/>
      <c r="B466" s="237"/>
      <c r="C466" s="238"/>
      <c r="D466" s="232" t="s">
        <v>154</v>
      </c>
      <c r="E466" s="239" t="s">
        <v>1</v>
      </c>
      <c r="F466" s="240" t="s">
        <v>455</v>
      </c>
      <c r="G466" s="238"/>
      <c r="H466" s="241">
        <v>30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7" t="s">
        <v>154</v>
      </c>
      <c r="AU466" s="247" t="s">
        <v>83</v>
      </c>
      <c r="AV466" s="13" t="s">
        <v>83</v>
      </c>
      <c r="AW466" s="13" t="s">
        <v>31</v>
      </c>
      <c r="AX466" s="13" t="s">
        <v>74</v>
      </c>
      <c r="AY466" s="247" t="s">
        <v>145</v>
      </c>
    </row>
    <row r="467" s="2" customFormat="1" ht="37.8" customHeight="1">
      <c r="A467" s="37"/>
      <c r="B467" s="38"/>
      <c r="C467" s="258" t="s">
        <v>766</v>
      </c>
      <c r="D467" s="258" t="s">
        <v>396</v>
      </c>
      <c r="E467" s="259" t="s">
        <v>767</v>
      </c>
      <c r="F467" s="260" t="s">
        <v>768</v>
      </c>
      <c r="G467" s="261" t="s">
        <v>166</v>
      </c>
      <c r="H467" s="262">
        <v>996.40099999999995</v>
      </c>
      <c r="I467" s="263"/>
      <c r="J467" s="264">
        <f>ROUND(I467*H467,2)</f>
        <v>0</v>
      </c>
      <c r="K467" s="265"/>
      <c r="L467" s="266"/>
      <c r="M467" s="267" t="s">
        <v>1</v>
      </c>
      <c r="N467" s="268" t="s">
        <v>39</v>
      </c>
      <c r="O467" s="90"/>
      <c r="P467" s="228">
        <f>O467*H467</f>
        <v>0</v>
      </c>
      <c r="Q467" s="228">
        <v>0.00013999999999999999</v>
      </c>
      <c r="R467" s="228">
        <f>Q467*H467</f>
        <v>0.13949613999999999</v>
      </c>
      <c r="S467" s="228">
        <v>0</v>
      </c>
      <c r="T467" s="229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0" t="s">
        <v>304</v>
      </c>
      <c r="AT467" s="230" t="s">
        <v>396</v>
      </c>
      <c r="AU467" s="230" t="s">
        <v>83</v>
      </c>
      <c r="AY467" s="16" t="s">
        <v>145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6" t="s">
        <v>79</v>
      </c>
      <c r="BK467" s="231">
        <f>ROUND(I467*H467,2)</f>
        <v>0</v>
      </c>
      <c r="BL467" s="16" t="s">
        <v>231</v>
      </c>
      <c r="BM467" s="230" t="s">
        <v>769</v>
      </c>
    </row>
    <row r="468" s="13" customFormat="1">
      <c r="A468" s="13"/>
      <c r="B468" s="237"/>
      <c r="C468" s="238"/>
      <c r="D468" s="232" t="s">
        <v>154</v>
      </c>
      <c r="E468" s="238"/>
      <c r="F468" s="240" t="s">
        <v>770</v>
      </c>
      <c r="G468" s="238"/>
      <c r="H468" s="241">
        <v>996.40099999999995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7" t="s">
        <v>154</v>
      </c>
      <c r="AU468" s="247" t="s">
        <v>83</v>
      </c>
      <c r="AV468" s="13" t="s">
        <v>83</v>
      </c>
      <c r="AW468" s="13" t="s">
        <v>4</v>
      </c>
      <c r="AX468" s="13" t="s">
        <v>79</v>
      </c>
      <c r="AY468" s="247" t="s">
        <v>145</v>
      </c>
    </row>
    <row r="469" s="2" customFormat="1" ht="24.15" customHeight="1">
      <c r="A469" s="37"/>
      <c r="B469" s="38"/>
      <c r="C469" s="218" t="s">
        <v>771</v>
      </c>
      <c r="D469" s="218" t="s">
        <v>147</v>
      </c>
      <c r="E469" s="219" t="s">
        <v>772</v>
      </c>
      <c r="F469" s="220" t="s">
        <v>773</v>
      </c>
      <c r="G469" s="221" t="s">
        <v>150</v>
      </c>
      <c r="H469" s="222">
        <v>7.7670000000000003</v>
      </c>
      <c r="I469" s="223"/>
      <c r="J469" s="224">
        <f>ROUND(I469*H469,2)</f>
        <v>0</v>
      </c>
      <c r="K469" s="225"/>
      <c r="L469" s="43"/>
      <c r="M469" s="226" t="s">
        <v>1</v>
      </c>
      <c r="N469" s="227" t="s">
        <v>39</v>
      </c>
      <c r="O469" s="90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0" t="s">
        <v>231</v>
      </c>
      <c r="AT469" s="230" t="s">
        <v>147</v>
      </c>
      <c r="AU469" s="230" t="s">
        <v>83</v>
      </c>
      <c r="AY469" s="16" t="s">
        <v>145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6" t="s">
        <v>79</v>
      </c>
      <c r="BK469" s="231">
        <f>ROUND(I469*H469,2)</f>
        <v>0</v>
      </c>
      <c r="BL469" s="16" t="s">
        <v>231</v>
      </c>
      <c r="BM469" s="230" t="s">
        <v>774</v>
      </c>
    </row>
    <row r="470" s="2" customFormat="1" ht="24.15" customHeight="1">
      <c r="A470" s="37"/>
      <c r="B470" s="38"/>
      <c r="C470" s="218" t="s">
        <v>775</v>
      </c>
      <c r="D470" s="218" t="s">
        <v>147</v>
      </c>
      <c r="E470" s="219" t="s">
        <v>776</v>
      </c>
      <c r="F470" s="220" t="s">
        <v>777</v>
      </c>
      <c r="G470" s="221" t="s">
        <v>150</v>
      </c>
      <c r="H470" s="222">
        <v>7.7670000000000003</v>
      </c>
      <c r="I470" s="223"/>
      <c r="J470" s="224">
        <f>ROUND(I470*H470,2)</f>
        <v>0</v>
      </c>
      <c r="K470" s="225"/>
      <c r="L470" s="43"/>
      <c r="M470" s="226" t="s">
        <v>1</v>
      </c>
      <c r="N470" s="227" t="s">
        <v>39</v>
      </c>
      <c r="O470" s="90"/>
      <c r="P470" s="228">
        <f>O470*H470</f>
        <v>0</v>
      </c>
      <c r="Q470" s="228">
        <v>0</v>
      </c>
      <c r="R470" s="228">
        <f>Q470*H470</f>
        <v>0</v>
      </c>
      <c r="S470" s="228">
        <v>0</v>
      </c>
      <c r="T470" s="229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30" t="s">
        <v>231</v>
      </c>
      <c r="AT470" s="230" t="s">
        <v>147</v>
      </c>
      <c r="AU470" s="230" t="s">
        <v>83</v>
      </c>
      <c r="AY470" s="16" t="s">
        <v>145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6" t="s">
        <v>79</v>
      </c>
      <c r="BK470" s="231">
        <f>ROUND(I470*H470,2)</f>
        <v>0</v>
      </c>
      <c r="BL470" s="16" t="s">
        <v>231</v>
      </c>
      <c r="BM470" s="230" t="s">
        <v>778</v>
      </c>
    </row>
    <row r="471" s="12" customFormat="1" ht="22.8" customHeight="1">
      <c r="A471" s="12"/>
      <c r="B471" s="202"/>
      <c r="C471" s="203"/>
      <c r="D471" s="204" t="s">
        <v>73</v>
      </c>
      <c r="E471" s="216" t="s">
        <v>779</v>
      </c>
      <c r="F471" s="216" t="s">
        <v>780</v>
      </c>
      <c r="G471" s="203"/>
      <c r="H471" s="203"/>
      <c r="I471" s="206"/>
      <c r="J471" s="217">
        <f>BK471</f>
        <v>0</v>
      </c>
      <c r="K471" s="203"/>
      <c r="L471" s="208"/>
      <c r="M471" s="209"/>
      <c r="N471" s="210"/>
      <c r="O471" s="210"/>
      <c r="P471" s="211">
        <f>SUM(P472:P549)</f>
        <v>0</v>
      </c>
      <c r="Q471" s="210"/>
      <c r="R471" s="211">
        <f>SUM(R472:R549)</f>
        <v>5.999568</v>
      </c>
      <c r="S471" s="210"/>
      <c r="T471" s="212">
        <f>SUM(T472:T549)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3" t="s">
        <v>83</v>
      </c>
      <c r="AT471" s="214" t="s">
        <v>73</v>
      </c>
      <c r="AU471" s="214" t="s">
        <v>79</v>
      </c>
      <c r="AY471" s="213" t="s">
        <v>145</v>
      </c>
      <c r="BK471" s="215">
        <f>SUM(BK472:BK549)</f>
        <v>0</v>
      </c>
    </row>
    <row r="472" s="2" customFormat="1" ht="24.15" customHeight="1">
      <c r="A472" s="37"/>
      <c r="B472" s="38"/>
      <c r="C472" s="218" t="s">
        <v>781</v>
      </c>
      <c r="D472" s="218" t="s">
        <v>147</v>
      </c>
      <c r="E472" s="219" t="s">
        <v>782</v>
      </c>
      <c r="F472" s="220" t="s">
        <v>783</v>
      </c>
      <c r="G472" s="221" t="s">
        <v>166</v>
      </c>
      <c r="H472" s="222">
        <v>13.199999999999999</v>
      </c>
      <c r="I472" s="223"/>
      <c r="J472" s="224">
        <f>ROUND(I472*H472,2)</f>
        <v>0</v>
      </c>
      <c r="K472" s="225"/>
      <c r="L472" s="43"/>
      <c r="M472" s="226" t="s">
        <v>1</v>
      </c>
      <c r="N472" s="227" t="s">
        <v>39</v>
      </c>
      <c r="O472" s="90"/>
      <c r="P472" s="228">
        <f>O472*H472</f>
        <v>0</v>
      </c>
      <c r="Q472" s="228">
        <v>0</v>
      </c>
      <c r="R472" s="228">
        <f>Q472*H472</f>
        <v>0</v>
      </c>
      <c r="S472" s="228">
        <v>0</v>
      </c>
      <c r="T472" s="229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30" t="s">
        <v>231</v>
      </c>
      <c r="AT472" s="230" t="s">
        <v>147</v>
      </c>
      <c r="AU472" s="230" t="s">
        <v>83</v>
      </c>
      <c r="AY472" s="16" t="s">
        <v>145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6" t="s">
        <v>79</v>
      </c>
      <c r="BK472" s="231">
        <f>ROUND(I472*H472,2)</f>
        <v>0</v>
      </c>
      <c r="BL472" s="16" t="s">
        <v>231</v>
      </c>
      <c r="BM472" s="230" t="s">
        <v>784</v>
      </c>
    </row>
    <row r="473" s="13" customFormat="1">
      <c r="A473" s="13"/>
      <c r="B473" s="237"/>
      <c r="C473" s="238"/>
      <c r="D473" s="232" t="s">
        <v>154</v>
      </c>
      <c r="E473" s="239" t="s">
        <v>1</v>
      </c>
      <c r="F473" s="240" t="s">
        <v>785</v>
      </c>
      <c r="G473" s="238"/>
      <c r="H473" s="241">
        <v>13.199999999999999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154</v>
      </c>
      <c r="AU473" s="247" t="s">
        <v>83</v>
      </c>
      <c r="AV473" s="13" t="s">
        <v>83</v>
      </c>
      <c r="AW473" s="13" t="s">
        <v>31</v>
      </c>
      <c r="AX473" s="13" t="s">
        <v>79</v>
      </c>
      <c r="AY473" s="247" t="s">
        <v>145</v>
      </c>
    </row>
    <row r="474" s="2" customFormat="1" ht="16.5" customHeight="1">
      <c r="A474" s="37"/>
      <c r="B474" s="38"/>
      <c r="C474" s="258" t="s">
        <v>786</v>
      </c>
      <c r="D474" s="258" t="s">
        <v>396</v>
      </c>
      <c r="E474" s="259" t="s">
        <v>787</v>
      </c>
      <c r="F474" s="260" t="s">
        <v>788</v>
      </c>
      <c r="G474" s="261" t="s">
        <v>166</v>
      </c>
      <c r="H474" s="262">
        <v>15.18</v>
      </c>
      <c r="I474" s="263"/>
      <c r="J474" s="264">
        <f>ROUND(I474*H474,2)</f>
        <v>0</v>
      </c>
      <c r="K474" s="265"/>
      <c r="L474" s="266"/>
      <c r="M474" s="267" t="s">
        <v>1</v>
      </c>
      <c r="N474" s="268" t="s">
        <v>39</v>
      </c>
      <c r="O474" s="90"/>
      <c r="P474" s="228">
        <f>O474*H474</f>
        <v>0</v>
      </c>
      <c r="Q474" s="228">
        <v>0.010800000000000001</v>
      </c>
      <c r="R474" s="228">
        <f>Q474*H474</f>
        <v>0.16394400000000001</v>
      </c>
      <c r="S474" s="228">
        <v>0</v>
      </c>
      <c r="T474" s="229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30" t="s">
        <v>304</v>
      </c>
      <c r="AT474" s="230" t="s">
        <v>396</v>
      </c>
      <c r="AU474" s="230" t="s">
        <v>83</v>
      </c>
      <c r="AY474" s="16" t="s">
        <v>145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6" t="s">
        <v>79</v>
      </c>
      <c r="BK474" s="231">
        <f>ROUND(I474*H474,2)</f>
        <v>0</v>
      </c>
      <c r="BL474" s="16" t="s">
        <v>231</v>
      </c>
      <c r="BM474" s="230" t="s">
        <v>789</v>
      </c>
    </row>
    <row r="475" s="13" customFormat="1">
      <c r="A475" s="13"/>
      <c r="B475" s="237"/>
      <c r="C475" s="238"/>
      <c r="D475" s="232" t="s">
        <v>154</v>
      </c>
      <c r="E475" s="238"/>
      <c r="F475" s="240" t="s">
        <v>790</v>
      </c>
      <c r="G475" s="238"/>
      <c r="H475" s="241">
        <v>15.18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154</v>
      </c>
      <c r="AU475" s="247" t="s">
        <v>83</v>
      </c>
      <c r="AV475" s="13" t="s">
        <v>83</v>
      </c>
      <c r="AW475" s="13" t="s">
        <v>4</v>
      </c>
      <c r="AX475" s="13" t="s">
        <v>79</v>
      </c>
      <c r="AY475" s="247" t="s">
        <v>145</v>
      </c>
    </row>
    <row r="476" s="2" customFormat="1" ht="24.15" customHeight="1">
      <c r="A476" s="37"/>
      <c r="B476" s="38"/>
      <c r="C476" s="218" t="s">
        <v>791</v>
      </c>
      <c r="D476" s="218" t="s">
        <v>147</v>
      </c>
      <c r="E476" s="219" t="s">
        <v>792</v>
      </c>
      <c r="F476" s="220" t="s">
        <v>793</v>
      </c>
      <c r="G476" s="221" t="s">
        <v>166</v>
      </c>
      <c r="H476" s="222">
        <v>184.09999999999999</v>
      </c>
      <c r="I476" s="223"/>
      <c r="J476" s="224">
        <f>ROUND(I476*H476,2)</f>
        <v>0</v>
      </c>
      <c r="K476" s="225"/>
      <c r="L476" s="43"/>
      <c r="M476" s="226" t="s">
        <v>1</v>
      </c>
      <c r="N476" s="227" t="s">
        <v>39</v>
      </c>
      <c r="O476" s="90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30" t="s">
        <v>231</v>
      </c>
      <c r="AT476" s="230" t="s">
        <v>147</v>
      </c>
      <c r="AU476" s="230" t="s">
        <v>83</v>
      </c>
      <c r="AY476" s="16" t="s">
        <v>145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6" t="s">
        <v>79</v>
      </c>
      <c r="BK476" s="231">
        <f>ROUND(I476*H476,2)</f>
        <v>0</v>
      </c>
      <c r="BL476" s="16" t="s">
        <v>231</v>
      </c>
      <c r="BM476" s="230" t="s">
        <v>794</v>
      </c>
    </row>
    <row r="477" s="13" customFormat="1">
      <c r="A477" s="13"/>
      <c r="B477" s="237"/>
      <c r="C477" s="238"/>
      <c r="D477" s="232" t="s">
        <v>154</v>
      </c>
      <c r="E477" s="239" t="s">
        <v>1</v>
      </c>
      <c r="F477" s="240" t="s">
        <v>795</v>
      </c>
      <c r="G477" s="238"/>
      <c r="H477" s="241">
        <v>184.09999999999999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154</v>
      </c>
      <c r="AU477" s="247" t="s">
        <v>83</v>
      </c>
      <c r="AV477" s="13" t="s">
        <v>83</v>
      </c>
      <c r="AW477" s="13" t="s">
        <v>31</v>
      </c>
      <c r="AX477" s="13" t="s">
        <v>74</v>
      </c>
      <c r="AY477" s="247" t="s">
        <v>145</v>
      </c>
    </row>
    <row r="478" s="2" customFormat="1" ht="24.15" customHeight="1">
      <c r="A478" s="37"/>
      <c r="B478" s="38"/>
      <c r="C478" s="258" t="s">
        <v>796</v>
      </c>
      <c r="D478" s="258" t="s">
        <v>396</v>
      </c>
      <c r="E478" s="259" t="s">
        <v>797</v>
      </c>
      <c r="F478" s="260" t="s">
        <v>798</v>
      </c>
      <c r="G478" s="261" t="s">
        <v>166</v>
      </c>
      <c r="H478" s="262">
        <v>206.19200000000001</v>
      </c>
      <c r="I478" s="263"/>
      <c r="J478" s="264">
        <f>ROUND(I478*H478,2)</f>
        <v>0</v>
      </c>
      <c r="K478" s="265"/>
      <c r="L478" s="266"/>
      <c r="M478" s="267" t="s">
        <v>1</v>
      </c>
      <c r="N478" s="268" t="s">
        <v>39</v>
      </c>
      <c r="O478" s="90"/>
      <c r="P478" s="228">
        <f>O478*H478</f>
        <v>0</v>
      </c>
      <c r="Q478" s="228">
        <v>0.0094999999999999998</v>
      </c>
      <c r="R478" s="228">
        <f>Q478*H478</f>
        <v>1.9588240000000001</v>
      </c>
      <c r="S478" s="228">
        <v>0</v>
      </c>
      <c r="T478" s="229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30" t="s">
        <v>304</v>
      </c>
      <c r="AT478" s="230" t="s">
        <v>396</v>
      </c>
      <c r="AU478" s="230" t="s">
        <v>83</v>
      </c>
      <c r="AY478" s="16" t="s">
        <v>145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6" t="s">
        <v>79</v>
      </c>
      <c r="BK478" s="231">
        <f>ROUND(I478*H478,2)</f>
        <v>0</v>
      </c>
      <c r="BL478" s="16" t="s">
        <v>231</v>
      </c>
      <c r="BM478" s="230" t="s">
        <v>799</v>
      </c>
    </row>
    <row r="479" s="13" customFormat="1">
      <c r="A479" s="13"/>
      <c r="B479" s="237"/>
      <c r="C479" s="238"/>
      <c r="D479" s="232" t="s">
        <v>154</v>
      </c>
      <c r="E479" s="238"/>
      <c r="F479" s="240" t="s">
        <v>800</v>
      </c>
      <c r="G479" s="238"/>
      <c r="H479" s="241">
        <v>206.19200000000001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7" t="s">
        <v>154</v>
      </c>
      <c r="AU479" s="247" t="s">
        <v>83</v>
      </c>
      <c r="AV479" s="13" t="s">
        <v>83</v>
      </c>
      <c r="AW479" s="13" t="s">
        <v>4</v>
      </c>
      <c r="AX479" s="13" t="s">
        <v>79</v>
      </c>
      <c r="AY479" s="247" t="s">
        <v>145</v>
      </c>
    </row>
    <row r="480" s="2" customFormat="1" ht="16.5" customHeight="1">
      <c r="A480" s="37"/>
      <c r="B480" s="38"/>
      <c r="C480" s="258" t="s">
        <v>801</v>
      </c>
      <c r="D480" s="258" t="s">
        <v>396</v>
      </c>
      <c r="E480" s="259" t="s">
        <v>802</v>
      </c>
      <c r="F480" s="260" t="s">
        <v>803</v>
      </c>
      <c r="G480" s="261" t="s">
        <v>166</v>
      </c>
      <c r="H480" s="262">
        <v>184.09999999999999</v>
      </c>
      <c r="I480" s="263"/>
      <c r="J480" s="264">
        <f>ROUND(I480*H480,2)</f>
        <v>0</v>
      </c>
      <c r="K480" s="265"/>
      <c r="L480" s="266"/>
      <c r="M480" s="267" t="s">
        <v>1</v>
      </c>
      <c r="N480" s="268" t="s">
        <v>39</v>
      </c>
      <c r="O480" s="90"/>
      <c r="P480" s="228">
        <f>O480*H480</f>
        <v>0</v>
      </c>
      <c r="Q480" s="228">
        <v>0.0094999999999999998</v>
      </c>
      <c r="R480" s="228">
        <f>Q480*H480</f>
        <v>1.74895</v>
      </c>
      <c r="S480" s="228">
        <v>0</v>
      </c>
      <c r="T480" s="229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0" t="s">
        <v>304</v>
      </c>
      <c r="AT480" s="230" t="s">
        <v>396</v>
      </c>
      <c r="AU480" s="230" t="s">
        <v>83</v>
      </c>
      <c r="AY480" s="16" t="s">
        <v>145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6" t="s">
        <v>79</v>
      </c>
      <c r="BK480" s="231">
        <f>ROUND(I480*H480,2)</f>
        <v>0</v>
      </c>
      <c r="BL480" s="16" t="s">
        <v>231</v>
      </c>
      <c r="BM480" s="230" t="s">
        <v>804</v>
      </c>
    </row>
    <row r="481" s="2" customFormat="1" ht="21.75" customHeight="1">
      <c r="A481" s="37"/>
      <c r="B481" s="38"/>
      <c r="C481" s="218" t="s">
        <v>805</v>
      </c>
      <c r="D481" s="218" t="s">
        <v>147</v>
      </c>
      <c r="E481" s="219" t="s">
        <v>806</v>
      </c>
      <c r="F481" s="220" t="s">
        <v>807</v>
      </c>
      <c r="G481" s="221" t="s">
        <v>434</v>
      </c>
      <c r="H481" s="222">
        <v>644.35000000000002</v>
      </c>
      <c r="I481" s="223"/>
      <c r="J481" s="224">
        <f>ROUND(I481*H481,2)</f>
        <v>0</v>
      </c>
      <c r="K481" s="225"/>
      <c r="L481" s="43"/>
      <c r="M481" s="226" t="s">
        <v>1</v>
      </c>
      <c r="N481" s="227" t="s">
        <v>39</v>
      </c>
      <c r="O481" s="90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30" t="s">
        <v>231</v>
      </c>
      <c r="AT481" s="230" t="s">
        <v>147</v>
      </c>
      <c r="AU481" s="230" t="s">
        <v>83</v>
      </c>
      <c r="AY481" s="16" t="s">
        <v>145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6" t="s">
        <v>79</v>
      </c>
      <c r="BK481" s="231">
        <f>ROUND(I481*H481,2)</f>
        <v>0</v>
      </c>
      <c r="BL481" s="16" t="s">
        <v>231</v>
      </c>
      <c r="BM481" s="230" t="s">
        <v>808</v>
      </c>
    </row>
    <row r="482" s="13" customFormat="1">
      <c r="A482" s="13"/>
      <c r="B482" s="237"/>
      <c r="C482" s="238"/>
      <c r="D482" s="232" t="s">
        <v>154</v>
      </c>
      <c r="E482" s="239" t="s">
        <v>1</v>
      </c>
      <c r="F482" s="240" t="s">
        <v>809</v>
      </c>
      <c r="G482" s="238"/>
      <c r="H482" s="241">
        <v>644.35000000000002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154</v>
      </c>
      <c r="AU482" s="247" t="s">
        <v>83</v>
      </c>
      <c r="AV482" s="13" t="s">
        <v>83</v>
      </c>
      <c r="AW482" s="13" t="s">
        <v>31</v>
      </c>
      <c r="AX482" s="13" t="s">
        <v>74</v>
      </c>
      <c r="AY482" s="247" t="s">
        <v>145</v>
      </c>
    </row>
    <row r="483" s="2" customFormat="1" ht="24.15" customHeight="1">
      <c r="A483" s="37"/>
      <c r="B483" s="38"/>
      <c r="C483" s="258" t="s">
        <v>810</v>
      </c>
      <c r="D483" s="258" t="s">
        <v>396</v>
      </c>
      <c r="E483" s="259" t="s">
        <v>811</v>
      </c>
      <c r="F483" s="260" t="s">
        <v>812</v>
      </c>
      <c r="G483" s="261" t="s">
        <v>207</v>
      </c>
      <c r="H483" s="262">
        <v>1.732</v>
      </c>
      <c r="I483" s="263"/>
      <c r="J483" s="264">
        <f>ROUND(I483*H483,2)</f>
        <v>0</v>
      </c>
      <c r="K483" s="265"/>
      <c r="L483" s="266"/>
      <c r="M483" s="267" t="s">
        <v>1</v>
      </c>
      <c r="N483" s="268" t="s">
        <v>39</v>
      </c>
      <c r="O483" s="90"/>
      <c r="P483" s="228">
        <f>O483*H483</f>
        <v>0</v>
      </c>
      <c r="Q483" s="228">
        <v>0.44</v>
      </c>
      <c r="R483" s="228">
        <f>Q483*H483</f>
        <v>0.76207999999999998</v>
      </c>
      <c r="S483" s="228">
        <v>0</v>
      </c>
      <c r="T483" s="229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30" t="s">
        <v>304</v>
      </c>
      <c r="AT483" s="230" t="s">
        <v>396</v>
      </c>
      <c r="AU483" s="230" t="s">
        <v>83</v>
      </c>
      <c r="AY483" s="16" t="s">
        <v>145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6" t="s">
        <v>79</v>
      </c>
      <c r="BK483" s="231">
        <f>ROUND(I483*H483,2)</f>
        <v>0</v>
      </c>
      <c r="BL483" s="16" t="s">
        <v>231</v>
      </c>
      <c r="BM483" s="230" t="s">
        <v>813</v>
      </c>
    </row>
    <row r="484" s="13" customFormat="1">
      <c r="A484" s="13"/>
      <c r="B484" s="237"/>
      <c r="C484" s="238"/>
      <c r="D484" s="232" t="s">
        <v>154</v>
      </c>
      <c r="E484" s="239" t="s">
        <v>1</v>
      </c>
      <c r="F484" s="240" t="s">
        <v>814</v>
      </c>
      <c r="G484" s="238"/>
      <c r="H484" s="241">
        <v>1.546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7" t="s">
        <v>154</v>
      </c>
      <c r="AU484" s="247" t="s">
        <v>83</v>
      </c>
      <c r="AV484" s="13" t="s">
        <v>83</v>
      </c>
      <c r="AW484" s="13" t="s">
        <v>31</v>
      </c>
      <c r="AX484" s="13" t="s">
        <v>74</v>
      </c>
      <c r="AY484" s="247" t="s">
        <v>145</v>
      </c>
    </row>
    <row r="485" s="13" customFormat="1">
      <c r="A485" s="13"/>
      <c r="B485" s="237"/>
      <c r="C485" s="238"/>
      <c r="D485" s="232" t="s">
        <v>154</v>
      </c>
      <c r="E485" s="238"/>
      <c r="F485" s="240" t="s">
        <v>815</v>
      </c>
      <c r="G485" s="238"/>
      <c r="H485" s="241">
        <v>1.732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154</v>
      </c>
      <c r="AU485" s="247" t="s">
        <v>83</v>
      </c>
      <c r="AV485" s="13" t="s">
        <v>83</v>
      </c>
      <c r="AW485" s="13" t="s">
        <v>4</v>
      </c>
      <c r="AX485" s="13" t="s">
        <v>79</v>
      </c>
      <c r="AY485" s="247" t="s">
        <v>145</v>
      </c>
    </row>
    <row r="486" s="2" customFormat="1" ht="21.75" customHeight="1">
      <c r="A486" s="37"/>
      <c r="B486" s="38"/>
      <c r="C486" s="218" t="s">
        <v>816</v>
      </c>
      <c r="D486" s="218" t="s">
        <v>147</v>
      </c>
      <c r="E486" s="219" t="s">
        <v>817</v>
      </c>
      <c r="F486" s="220" t="s">
        <v>818</v>
      </c>
      <c r="G486" s="221" t="s">
        <v>166</v>
      </c>
      <c r="H486" s="222">
        <v>206.19200000000001</v>
      </c>
      <c r="I486" s="223"/>
      <c r="J486" s="224">
        <f>ROUND(I486*H486,2)</f>
        <v>0</v>
      </c>
      <c r="K486" s="225"/>
      <c r="L486" s="43"/>
      <c r="M486" s="226" t="s">
        <v>1</v>
      </c>
      <c r="N486" s="227" t="s">
        <v>39</v>
      </c>
      <c r="O486" s="90"/>
      <c r="P486" s="228">
        <f>O486*H486</f>
        <v>0</v>
      </c>
      <c r="Q486" s="228">
        <v>0</v>
      </c>
      <c r="R486" s="228">
        <f>Q486*H486</f>
        <v>0</v>
      </c>
      <c r="S486" s="228">
        <v>0</v>
      </c>
      <c r="T486" s="229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0" t="s">
        <v>231</v>
      </c>
      <c r="AT486" s="230" t="s">
        <v>147</v>
      </c>
      <c r="AU486" s="230" t="s">
        <v>83</v>
      </c>
      <c r="AY486" s="16" t="s">
        <v>145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6" t="s">
        <v>79</v>
      </c>
      <c r="BK486" s="231">
        <f>ROUND(I486*H486,2)</f>
        <v>0</v>
      </c>
      <c r="BL486" s="16" t="s">
        <v>231</v>
      </c>
      <c r="BM486" s="230" t="s">
        <v>819</v>
      </c>
    </row>
    <row r="487" s="13" customFormat="1">
      <c r="A487" s="13"/>
      <c r="B487" s="237"/>
      <c r="C487" s="238"/>
      <c r="D487" s="232" t="s">
        <v>154</v>
      </c>
      <c r="E487" s="239" t="s">
        <v>1</v>
      </c>
      <c r="F487" s="240" t="s">
        <v>820</v>
      </c>
      <c r="G487" s="238"/>
      <c r="H487" s="241">
        <v>206.19200000000001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7" t="s">
        <v>154</v>
      </c>
      <c r="AU487" s="247" t="s">
        <v>83</v>
      </c>
      <c r="AV487" s="13" t="s">
        <v>83</v>
      </c>
      <c r="AW487" s="13" t="s">
        <v>31</v>
      </c>
      <c r="AX487" s="13" t="s">
        <v>74</v>
      </c>
      <c r="AY487" s="247" t="s">
        <v>145</v>
      </c>
    </row>
    <row r="488" s="2" customFormat="1" ht="24.15" customHeight="1">
      <c r="A488" s="37"/>
      <c r="B488" s="38"/>
      <c r="C488" s="218" t="s">
        <v>821</v>
      </c>
      <c r="D488" s="218" t="s">
        <v>147</v>
      </c>
      <c r="E488" s="219" t="s">
        <v>822</v>
      </c>
      <c r="F488" s="220" t="s">
        <v>823</v>
      </c>
      <c r="G488" s="221" t="s">
        <v>171</v>
      </c>
      <c r="H488" s="222">
        <v>6</v>
      </c>
      <c r="I488" s="223"/>
      <c r="J488" s="224">
        <f>ROUND(I488*H488,2)</f>
        <v>0</v>
      </c>
      <c r="K488" s="225"/>
      <c r="L488" s="43"/>
      <c r="M488" s="226" t="s">
        <v>1</v>
      </c>
      <c r="N488" s="227" t="s">
        <v>39</v>
      </c>
      <c r="O488" s="90"/>
      <c r="P488" s="228">
        <f>O488*H488</f>
        <v>0</v>
      </c>
      <c r="Q488" s="228">
        <v>0.00027</v>
      </c>
      <c r="R488" s="228">
        <f>Q488*H488</f>
        <v>0.0016199999999999999</v>
      </c>
      <c r="S488" s="228">
        <v>0</v>
      </c>
      <c r="T488" s="229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30" t="s">
        <v>231</v>
      </c>
      <c r="AT488" s="230" t="s">
        <v>147</v>
      </c>
      <c r="AU488" s="230" t="s">
        <v>83</v>
      </c>
      <c r="AY488" s="16" t="s">
        <v>145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6" t="s">
        <v>79</v>
      </c>
      <c r="BK488" s="231">
        <f>ROUND(I488*H488,2)</f>
        <v>0</v>
      </c>
      <c r="BL488" s="16" t="s">
        <v>231</v>
      </c>
      <c r="BM488" s="230" t="s">
        <v>824</v>
      </c>
    </row>
    <row r="489" s="13" customFormat="1">
      <c r="A489" s="13"/>
      <c r="B489" s="237"/>
      <c r="C489" s="238"/>
      <c r="D489" s="232" t="s">
        <v>154</v>
      </c>
      <c r="E489" s="239" t="s">
        <v>1</v>
      </c>
      <c r="F489" s="240" t="s">
        <v>825</v>
      </c>
      <c r="G489" s="238"/>
      <c r="H489" s="241">
        <v>6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154</v>
      </c>
      <c r="AU489" s="247" t="s">
        <v>83</v>
      </c>
      <c r="AV489" s="13" t="s">
        <v>83</v>
      </c>
      <c r="AW489" s="13" t="s">
        <v>31</v>
      </c>
      <c r="AX489" s="13" t="s">
        <v>79</v>
      </c>
      <c r="AY489" s="247" t="s">
        <v>145</v>
      </c>
    </row>
    <row r="490" s="2" customFormat="1" ht="49.05" customHeight="1">
      <c r="A490" s="37"/>
      <c r="B490" s="38"/>
      <c r="C490" s="258" t="s">
        <v>826</v>
      </c>
      <c r="D490" s="258" t="s">
        <v>396</v>
      </c>
      <c r="E490" s="259" t="s">
        <v>827</v>
      </c>
      <c r="F490" s="260" t="s">
        <v>828</v>
      </c>
      <c r="G490" s="261" t="s">
        <v>171</v>
      </c>
      <c r="H490" s="262">
        <v>6</v>
      </c>
      <c r="I490" s="263"/>
      <c r="J490" s="264">
        <f>ROUND(I490*H490,2)</f>
        <v>0</v>
      </c>
      <c r="K490" s="265"/>
      <c r="L490" s="266"/>
      <c r="M490" s="267" t="s">
        <v>1</v>
      </c>
      <c r="N490" s="268" t="s">
        <v>39</v>
      </c>
      <c r="O490" s="90"/>
      <c r="P490" s="228">
        <f>O490*H490</f>
        <v>0</v>
      </c>
      <c r="Q490" s="228">
        <v>0.040280000000000003</v>
      </c>
      <c r="R490" s="228">
        <f>Q490*H490</f>
        <v>0.24168000000000001</v>
      </c>
      <c r="S490" s="228">
        <v>0</v>
      </c>
      <c r="T490" s="229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0" t="s">
        <v>304</v>
      </c>
      <c r="AT490" s="230" t="s">
        <v>396</v>
      </c>
      <c r="AU490" s="230" t="s">
        <v>83</v>
      </c>
      <c r="AY490" s="16" t="s">
        <v>145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6" t="s">
        <v>79</v>
      </c>
      <c r="BK490" s="231">
        <f>ROUND(I490*H490,2)</f>
        <v>0</v>
      </c>
      <c r="BL490" s="16" t="s">
        <v>231</v>
      </c>
      <c r="BM490" s="230" t="s">
        <v>829</v>
      </c>
    </row>
    <row r="491" s="13" customFormat="1">
      <c r="A491" s="13"/>
      <c r="B491" s="237"/>
      <c r="C491" s="238"/>
      <c r="D491" s="232" t="s">
        <v>154</v>
      </c>
      <c r="E491" s="239" t="s">
        <v>1</v>
      </c>
      <c r="F491" s="240" t="s">
        <v>825</v>
      </c>
      <c r="G491" s="238"/>
      <c r="H491" s="241">
        <v>6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7" t="s">
        <v>154</v>
      </c>
      <c r="AU491" s="247" t="s">
        <v>83</v>
      </c>
      <c r="AV491" s="13" t="s">
        <v>83</v>
      </c>
      <c r="AW491" s="13" t="s">
        <v>31</v>
      </c>
      <c r="AX491" s="13" t="s">
        <v>74</v>
      </c>
      <c r="AY491" s="247" t="s">
        <v>145</v>
      </c>
    </row>
    <row r="492" s="2" customFormat="1" ht="24.15" customHeight="1">
      <c r="A492" s="37"/>
      <c r="B492" s="38"/>
      <c r="C492" s="218" t="s">
        <v>830</v>
      </c>
      <c r="D492" s="218" t="s">
        <v>147</v>
      </c>
      <c r="E492" s="219" t="s">
        <v>831</v>
      </c>
      <c r="F492" s="220" t="s">
        <v>832</v>
      </c>
      <c r="G492" s="221" t="s">
        <v>171</v>
      </c>
      <c r="H492" s="222">
        <v>7</v>
      </c>
      <c r="I492" s="223"/>
      <c r="J492" s="224">
        <f>ROUND(I492*H492,2)</f>
        <v>0</v>
      </c>
      <c r="K492" s="225"/>
      <c r="L492" s="43"/>
      <c r="M492" s="226" t="s">
        <v>1</v>
      </c>
      <c r="N492" s="227" t="s">
        <v>39</v>
      </c>
      <c r="O492" s="90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0" t="s">
        <v>231</v>
      </c>
      <c r="AT492" s="230" t="s">
        <v>147</v>
      </c>
      <c r="AU492" s="230" t="s">
        <v>83</v>
      </c>
      <c r="AY492" s="16" t="s">
        <v>145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6" t="s">
        <v>79</v>
      </c>
      <c r="BK492" s="231">
        <f>ROUND(I492*H492,2)</f>
        <v>0</v>
      </c>
      <c r="BL492" s="16" t="s">
        <v>231</v>
      </c>
      <c r="BM492" s="230" t="s">
        <v>833</v>
      </c>
    </row>
    <row r="493" s="13" customFormat="1">
      <c r="A493" s="13"/>
      <c r="B493" s="237"/>
      <c r="C493" s="238"/>
      <c r="D493" s="232" t="s">
        <v>154</v>
      </c>
      <c r="E493" s="239" t="s">
        <v>1</v>
      </c>
      <c r="F493" s="240" t="s">
        <v>834</v>
      </c>
      <c r="G493" s="238"/>
      <c r="H493" s="241">
        <v>1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154</v>
      </c>
      <c r="AU493" s="247" t="s">
        <v>83</v>
      </c>
      <c r="AV493" s="13" t="s">
        <v>83</v>
      </c>
      <c r="AW493" s="13" t="s">
        <v>31</v>
      </c>
      <c r="AX493" s="13" t="s">
        <v>74</v>
      </c>
      <c r="AY493" s="247" t="s">
        <v>145</v>
      </c>
    </row>
    <row r="494" s="13" customFormat="1">
      <c r="A494" s="13"/>
      <c r="B494" s="237"/>
      <c r="C494" s="238"/>
      <c r="D494" s="232" t="s">
        <v>154</v>
      </c>
      <c r="E494" s="239" t="s">
        <v>1</v>
      </c>
      <c r="F494" s="240" t="s">
        <v>835</v>
      </c>
      <c r="G494" s="238"/>
      <c r="H494" s="241">
        <v>1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154</v>
      </c>
      <c r="AU494" s="247" t="s">
        <v>83</v>
      </c>
      <c r="AV494" s="13" t="s">
        <v>83</v>
      </c>
      <c r="AW494" s="13" t="s">
        <v>31</v>
      </c>
      <c r="AX494" s="13" t="s">
        <v>74</v>
      </c>
      <c r="AY494" s="247" t="s">
        <v>145</v>
      </c>
    </row>
    <row r="495" s="13" customFormat="1">
      <c r="A495" s="13"/>
      <c r="B495" s="237"/>
      <c r="C495" s="238"/>
      <c r="D495" s="232" t="s">
        <v>154</v>
      </c>
      <c r="E495" s="239" t="s">
        <v>1</v>
      </c>
      <c r="F495" s="240" t="s">
        <v>836</v>
      </c>
      <c r="G495" s="238"/>
      <c r="H495" s="241">
        <v>1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154</v>
      </c>
      <c r="AU495" s="247" t="s">
        <v>83</v>
      </c>
      <c r="AV495" s="13" t="s">
        <v>83</v>
      </c>
      <c r="AW495" s="13" t="s">
        <v>31</v>
      </c>
      <c r="AX495" s="13" t="s">
        <v>74</v>
      </c>
      <c r="AY495" s="247" t="s">
        <v>145</v>
      </c>
    </row>
    <row r="496" s="13" customFormat="1">
      <c r="A496" s="13"/>
      <c r="B496" s="237"/>
      <c r="C496" s="238"/>
      <c r="D496" s="232" t="s">
        <v>154</v>
      </c>
      <c r="E496" s="239" t="s">
        <v>1</v>
      </c>
      <c r="F496" s="240" t="s">
        <v>837</v>
      </c>
      <c r="G496" s="238"/>
      <c r="H496" s="241">
        <v>1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154</v>
      </c>
      <c r="AU496" s="247" t="s">
        <v>83</v>
      </c>
      <c r="AV496" s="13" t="s">
        <v>83</v>
      </c>
      <c r="AW496" s="13" t="s">
        <v>31</v>
      </c>
      <c r="AX496" s="13" t="s">
        <v>74</v>
      </c>
      <c r="AY496" s="247" t="s">
        <v>145</v>
      </c>
    </row>
    <row r="497" s="13" customFormat="1">
      <c r="A497" s="13"/>
      <c r="B497" s="237"/>
      <c r="C497" s="238"/>
      <c r="D497" s="232" t="s">
        <v>154</v>
      </c>
      <c r="E497" s="239" t="s">
        <v>1</v>
      </c>
      <c r="F497" s="240" t="s">
        <v>838</v>
      </c>
      <c r="G497" s="238"/>
      <c r="H497" s="241">
        <v>3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154</v>
      </c>
      <c r="AU497" s="247" t="s">
        <v>83</v>
      </c>
      <c r="AV497" s="13" t="s">
        <v>83</v>
      </c>
      <c r="AW497" s="13" t="s">
        <v>31</v>
      </c>
      <c r="AX497" s="13" t="s">
        <v>74</v>
      </c>
      <c r="AY497" s="247" t="s">
        <v>145</v>
      </c>
    </row>
    <row r="498" s="2" customFormat="1" ht="44.25" customHeight="1">
      <c r="A498" s="37"/>
      <c r="B498" s="38"/>
      <c r="C498" s="258" t="s">
        <v>839</v>
      </c>
      <c r="D498" s="258" t="s">
        <v>396</v>
      </c>
      <c r="E498" s="259" t="s">
        <v>840</v>
      </c>
      <c r="F498" s="260" t="s">
        <v>841</v>
      </c>
      <c r="G498" s="261" t="s">
        <v>171</v>
      </c>
      <c r="H498" s="262">
        <v>1</v>
      </c>
      <c r="I498" s="263"/>
      <c r="J498" s="264">
        <f>ROUND(I498*H498,2)</f>
        <v>0</v>
      </c>
      <c r="K498" s="265"/>
      <c r="L498" s="266"/>
      <c r="M498" s="267" t="s">
        <v>1</v>
      </c>
      <c r="N498" s="268" t="s">
        <v>39</v>
      </c>
      <c r="O498" s="90"/>
      <c r="P498" s="228">
        <f>O498*H498</f>
        <v>0</v>
      </c>
      <c r="Q498" s="228">
        <v>0.017500000000000002</v>
      </c>
      <c r="R498" s="228">
        <f>Q498*H498</f>
        <v>0.017500000000000002</v>
      </c>
      <c r="S498" s="228">
        <v>0</v>
      </c>
      <c r="T498" s="229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30" t="s">
        <v>304</v>
      </c>
      <c r="AT498" s="230" t="s">
        <v>396</v>
      </c>
      <c r="AU498" s="230" t="s">
        <v>83</v>
      </c>
      <c r="AY498" s="16" t="s">
        <v>145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6" t="s">
        <v>79</v>
      </c>
      <c r="BK498" s="231">
        <f>ROUND(I498*H498,2)</f>
        <v>0</v>
      </c>
      <c r="BL498" s="16" t="s">
        <v>231</v>
      </c>
      <c r="BM498" s="230" t="s">
        <v>842</v>
      </c>
    </row>
    <row r="499" s="13" customFormat="1">
      <c r="A499" s="13"/>
      <c r="B499" s="237"/>
      <c r="C499" s="238"/>
      <c r="D499" s="232" t="s">
        <v>154</v>
      </c>
      <c r="E499" s="239" t="s">
        <v>1</v>
      </c>
      <c r="F499" s="240" t="s">
        <v>834</v>
      </c>
      <c r="G499" s="238"/>
      <c r="H499" s="241">
        <v>1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7" t="s">
        <v>154</v>
      </c>
      <c r="AU499" s="247" t="s">
        <v>83</v>
      </c>
      <c r="AV499" s="13" t="s">
        <v>83</v>
      </c>
      <c r="AW499" s="13" t="s">
        <v>31</v>
      </c>
      <c r="AX499" s="13" t="s">
        <v>74</v>
      </c>
      <c r="AY499" s="247" t="s">
        <v>145</v>
      </c>
    </row>
    <row r="500" s="2" customFormat="1" ht="44.25" customHeight="1">
      <c r="A500" s="37"/>
      <c r="B500" s="38"/>
      <c r="C500" s="258" t="s">
        <v>843</v>
      </c>
      <c r="D500" s="258" t="s">
        <v>396</v>
      </c>
      <c r="E500" s="259" t="s">
        <v>844</v>
      </c>
      <c r="F500" s="260" t="s">
        <v>845</v>
      </c>
      <c r="G500" s="261" t="s">
        <v>171</v>
      </c>
      <c r="H500" s="262">
        <v>2</v>
      </c>
      <c r="I500" s="263"/>
      <c r="J500" s="264">
        <f>ROUND(I500*H500,2)</f>
        <v>0</v>
      </c>
      <c r="K500" s="265"/>
      <c r="L500" s="266"/>
      <c r="M500" s="267" t="s">
        <v>1</v>
      </c>
      <c r="N500" s="268" t="s">
        <v>39</v>
      </c>
      <c r="O500" s="90"/>
      <c r="P500" s="228">
        <f>O500*H500</f>
        <v>0</v>
      </c>
      <c r="Q500" s="228">
        <v>0.017500000000000002</v>
      </c>
      <c r="R500" s="228">
        <f>Q500*H500</f>
        <v>0.035000000000000003</v>
      </c>
      <c r="S500" s="228">
        <v>0</v>
      </c>
      <c r="T500" s="229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30" t="s">
        <v>304</v>
      </c>
      <c r="AT500" s="230" t="s">
        <v>396</v>
      </c>
      <c r="AU500" s="230" t="s">
        <v>83</v>
      </c>
      <c r="AY500" s="16" t="s">
        <v>145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6" t="s">
        <v>79</v>
      </c>
      <c r="BK500" s="231">
        <f>ROUND(I500*H500,2)</f>
        <v>0</v>
      </c>
      <c r="BL500" s="16" t="s">
        <v>231</v>
      </c>
      <c r="BM500" s="230" t="s">
        <v>846</v>
      </c>
    </row>
    <row r="501" s="13" customFormat="1">
      <c r="A501" s="13"/>
      <c r="B501" s="237"/>
      <c r="C501" s="238"/>
      <c r="D501" s="232" t="s">
        <v>154</v>
      </c>
      <c r="E501" s="239" t="s">
        <v>1</v>
      </c>
      <c r="F501" s="240" t="s">
        <v>847</v>
      </c>
      <c r="G501" s="238"/>
      <c r="H501" s="241">
        <v>2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154</v>
      </c>
      <c r="AU501" s="247" t="s">
        <v>83</v>
      </c>
      <c r="AV501" s="13" t="s">
        <v>83</v>
      </c>
      <c r="AW501" s="13" t="s">
        <v>31</v>
      </c>
      <c r="AX501" s="13" t="s">
        <v>74</v>
      </c>
      <c r="AY501" s="247" t="s">
        <v>145</v>
      </c>
    </row>
    <row r="502" s="2" customFormat="1" ht="44.25" customHeight="1">
      <c r="A502" s="37"/>
      <c r="B502" s="38"/>
      <c r="C502" s="258" t="s">
        <v>848</v>
      </c>
      <c r="D502" s="258" t="s">
        <v>396</v>
      </c>
      <c r="E502" s="259" t="s">
        <v>849</v>
      </c>
      <c r="F502" s="260" t="s">
        <v>850</v>
      </c>
      <c r="G502" s="261" t="s">
        <v>171</v>
      </c>
      <c r="H502" s="262">
        <v>4</v>
      </c>
      <c r="I502" s="263"/>
      <c r="J502" s="264">
        <f>ROUND(I502*H502,2)</f>
        <v>0</v>
      </c>
      <c r="K502" s="265"/>
      <c r="L502" s="266"/>
      <c r="M502" s="267" t="s">
        <v>1</v>
      </c>
      <c r="N502" s="268" t="s">
        <v>39</v>
      </c>
      <c r="O502" s="90"/>
      <c r="P502" s="228">
        <f>O502*H502</f>
        <v>0</v>
      </c>
      <c r="Q502" s="228">
        <v>0.017500000000000002</v>
      </c>
      <c r="R502" s="228">
        <f>Q502*H502</f>
        <v>0.070000000000000007</v>
      </c>
      <c r="S502" s="228">
        <v>0</v>
      </c>
      <c r="T502" s="229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30" t="s">
        <v>304</v>
      </c>
      <c r="AT502" s="230" t="s">
        <v>396</v>
      </c>
      <c r="AU502" s="230" t="s">
        <v>83</v>
      </c>
      <c r="AY502" s="16" t="s">
        <v>145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6" t="s">
        <v>79</v>
      </c>
      <c r="BK502" s="231">
        <f>ROUND(I502*H502,2)</f>
        <v>0</v>
      </c>
      <c r="BL502" s="16" t="s">
        <v>231</v>
      </c>
      <c r="BM502" s="230" t="s">
        <v>851</v>
      </c>
    </row>
    <row r="503" s="13" customFormat="1">
      <c r="A503" s="13"/>
      <c r="B503" s="237"/>
      <c r="C503" s="238"/>
      <c r="D503" s="232" t="s">
        <v>154</v>
      </c>
      <c r="E503" s="239" t="s">
        <v>1</v>
      </c>
      <c r="F503" s="240" t="s">
        <v>852</v>
      </c>
      <c r="G503" s="238"/>
      <c r="H503" s="241">
        <v>4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7" t="s">
        <v>154</v>
      </c>
      <c r="AU503" s="247" t="s">
        <v>83</v>
      </c>
      <c r="AV503" s="13" t="s">
        <v>83</v>
      </c>
      <c r="AW503" s="13" t="s">
        <v>31</v>
      </c>
      <c r="AX503" s="13" t="s">
        <v>74</v>
      </c>
      <c r="AY503" s="247" t="s">
        <v>145</v>
      </c>
    </row>
    <row r="504" s="2" customFormat="1" ht="24.15" customHeight="1">
      <c r="A504" s="37"/>
      <c r="B504" s="38"/>
      <c r="C504" s="218" t="s">
        <v>853</v>
      </c>
      <c r="D504" s="218" t="s">
        <v>147</v>
      </c>
      <c r="E504" s="219" t="s">
        <v>854</v>
      </c>
      <c r="F504" s="220" t="s">
        <v>855</v>
      </c>
      <c r="G504" s="221" t="s">
        <v>171</v>
      </c>
      <c r="H504" s="222">
        <v>1</v>
      </c>
      <c r="I504" s="223"/>
      <c r="J504" s="224">
        <f>ROUND(I504*H504,2)</f>
        <v>0</v>
      </c>
      <c r="K504" s="225"/>
      <c r="L504" s="43"/>
      <c r="M504" s="226" t="s">
        <v>1</v>
      </c>
      <c r="N504" s="227" t="s">
        <v>39</v>
      </c>
      <c r="O504" s="90"/>
      <c r="P504" s="228">
        <f>O504*H504</f>
        <v>0</v>
      </c>
      <c r="Q504" s="228">
        <v>0</v>
      </c>
      <c r="R504" s="228">
        <f>Q504*H504</f>
        <v>0</v>
      </c>
      <c r="S504" s="228">
        <v>0</v>
      </c>
      <c r="T504" s="229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30" t="s">
        <v>231</v>
      </c>
      <c r="AT504" s="230" t="s">
        <v>147</v>
      </c>
      <c r="AU504" s="230" t="s">
        <v>83</v>
      </c>
      <c r="AY504" s="16" t="s">
        <v>145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6" t="s">
        <v>79</v>
      </c>
      <c r="BK504" s="231">
        <f>ROUND(I504*H504,2)</f>
        <v>0</v>
      </c>
      <c r="BL504" s="16" t="s">
        <v>231</v>
      </c>
      <c r="BM504" s="230" t="s">
        <v>856</v>
      </c>
    </row>
    <row r="505" s="13" customFormat="1">
      <c r="A505" s="13"/>
      <c r="B505" s="237"/>
      <c r="C505" s="238"/>
      <c r="D505" s="232" t="s">
        <v>154</v>
      </c>
      <c r="E505" s="239" t="s">
        <v>1</v>
      </c>
      <c r="F505" s="240" t="s">
        <v>857</v>
      </c>
      <c r="G505" s="238"/>
      <c r="H505" s="241">
        <v>1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154</v>
      </c>
      <c r="AU505" s="247" t="s">
        <v>83</v>
      </c>
      <c r="AV505" s="13" t="s">
        <v>83</v>
      </c>
      <c r="AW505" s="13" t="s">
        <v>31</v>
      </c>
      <c r="AX505" s="13" t="s">
        <v>74</v>
      </c>
      <c r="AY505" s="247" t="s">
        <v>145</v>
      </c>
    </row>
    <row r="506" s="2" customFormat="1" ht="44.25" customHeight="1">
      <c r="A506" s="37"/>
      <c r="B506" s="38"/>
      <c r="C506" s="258" t="s">
        <v>858</v>
      </c>
      <c r="D506" s="258" t="s">
        <v>396</v>
      </c>
      <c r="E506" s="259" t="s">
        <v>859</v>
      </c>
      <c r="F506" s="260" t="s">
        <v>860</v>
      </c>
      <c r="G506" s="261" t="s">
        <v>171</v>
      </c>
      <c r="H506" s="262">
        <v>1</v>
      </c>
      <c r="I506" s="263"/>
      <c r="J506" s="264">
        <f>ROUND(I506*H506,2)</f>
        <v>0</v>
      </c>
      <c r="K506" s="265"/>
      <c r="L506" s="266"/>
      <c r="M506" s="267" t="s">
        <v>1</v>
      </c>
      <c r="N506" s="268" t="s">
        <v>39</v>
      </c>
      <c r="O506" s="90"/>
      <c r="P506" s="228">
        <f>O506*H506</f>
        <v>0</v>
      </c>
      <c r="Q506" s="228">
        <v>0.017500000000000002</v>
      </c>
      <c r="R506" s="228">
        <f>Q506*H506</f>
        <v>0.017500000000000002</v>
      </c>
      <c r="S506" s="228">
        <v>0</v>
      </c>
      <c r="T506" s="229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30" t="s">
        <v>304</v>
      </c>
      <c r="AT506" s="230" t="s">
        <v>396</v>
      </c>
      <c r="AU506" s="230" t="s">
        <v>83</v>
      </c>
      <c r="AY506" s="16" t="s">
        <v>145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6" t="s">
        <v>79</v>
      </c>
      <c r="BK506" s="231">
        <f>ROUND(I506*H506,2)</f>
        <v>0</v>
      </c>
      <c r="BL506" s="16" t="s">
        <v>231</v>
      </c>
      <c r="BM506" s="230" t="s">
        <v>861</v>
      </c>
    </row>
    <row r="507" s="13" customFormat="1">
      <c r="A507" s="13"/>
      <c r="B507" s="237"/>
      <c r="C507" s="238"/>
      <c r="D507" s="232" t="s">
        <v>154</v>
      </c>
      <c r="E507" s="239" t="s">
        <v>1</v>
      </c>
      <c r="F507" s="240" t="s">
        <v>862</v>
      </c>
      <c r="G507" s="238"/>
      <c r="H507" s="241">
        <v>1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7" t="s">
        <v>154</v>
      </c>
      <c r="AU507" s="247" t="s">
        <v>83</v>
      </c>
      <c r="AV507" s="13" t="s">
        <v>83</v>
      </c>
      <c r="AW507" s="13" t="s">
        <v>31</v>
      </c>
      <c r="AX507" s="13" t="s">
        <v>74</v>
      </c>
      <c r="AY507" s="247" t="s">
        <v>145</v>
      </c>
    </row>
    <row r="508" s="2" customFormat="1" ht="24.15" customHeight="1">
      <c r="A508" s="37"/>
      <c r="B508" s="38"/>
      <c r="C508" s="218" t="s">
        <v>863</v>
      </c>
      <c r="D508" s="218" t="s">
        <v>147</v>
      </c>
      <c r="E508" s="219" t="s">
        <v>864</v>
      </c>
      <c r="F508" s="220" t="s">
        <v>865</v>
      </c>
      <c r="G508" s="221" t="s">
        <v>171</v>
      </c>
      <c r="H508" s="222">
        <v>6</v>
      </c>
      <c r="I508" s="223"/>
      <c r="J508" s="224">
        <f>ROUND(I508*H508,2)</f>
        <v>0</v>
      </c>
      <c r="K508" s="225"/>
      <c r="L508" s="43"/>
      <c r="M508" s="226" t="s">
        <v>1</v>
      </c>
      <c r="N508" s="227" t="s">
        <v>39</v>
      </c>
      <c r="O508" s="90"/>
      <c r="P508" s="228">
        <f>O508*H508</f>
        <v>0</v>
      </c>
      <c r="Q508" s="228">
        <v>0</v>
      </c>
      <c r="R508" s="228">
        <f>Q508*H508</f>
        <v>0</v>
      </c>
      <c r="S508" s="228">
        <v>0</v>
      </c>
      <c r="T508" s="229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30" t="s">
        <v>231</v>
      </c>
      <c r="AT508" s="230" t="s">
        <v>147</v>
      </c>
      <c r="AU508" s="230" t="s">
        <v>83</v>
      </c>
      <c r="AY508" s="16" t="s">
        <v>145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6" t="s">
        <v>79</v>
      </c>
      <c r="BK508" s="231">
        <f>ROUND(I508*H508,2)</f>
        <v>0</v>
      </c>
      <c r="BL508" s="16" t="s">
        <v>231</v>
      </c>
      <c r="BM508" s="230" t="s">
        <v>866</v>
      </c>
    </row>
    <row r="509" s="13" customFormat="1">
      <c r="A509" s="13"/>
      <c r="B509" s="237"/>
      <c r="C509" s="238"/>
      <c r="D509" s="232" t="s">
        <v>154</v>
      </c>
      <c r="E509" s="239" t="s">
        <v>1</v>
      </c>
      <c r="F509" s="240" t="s">
        <v>867</v>
      </c>
      <c r="G509" s="238"/>
      <c r="H509" s="241">
        <v>1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154</v>
      </c>
      <c r="AU509" s="247" t="s">
        <v>83</v>
      </c>
      <c r="AV509" s="13" t="s">
        <v>83</v>
      </c>
      <c r="AW509" s="13" t="s">
        <v>31</v>
      </c>
      <c r="AX509" s="13" t="s">
        <v>74</v>
      </c>
      <c r="AY509" s="247" t="s">
        <v>145</v>
      </c>
    </row>
    <row r="510" s="13" customFormat="1">
      <c r="A510" s="13"/>
      <c r="B510" s="237"/>
      <c r="C510" s="238"/>
      <c r="D510" s="232" t="s">
        <v>154</v>
      </c>
      <c r="E510" s="239" t="s">
        <v>1</v>
      </c>
      <c r="F510" s="240" t="s">
        <v>868</v>
      </c>
      <c r="G510" s="238"/>
      <c r="H510" s="241">
        <v>3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7" t="s">
        <v>154</v>
      </c>
      <c r="AU510" s="247" t="s">
        <v>83</v>
      </c>
      <c r="AV510" s="13" t="s">
        <v>83</v>
      </c>
      <c r="AW510" s="13" t="s">
        <v>31</v>
      </c>
      <c r="AX510" s="13" t="s">
        <v>74</v>
      </c>
      <c r="AY510" s="247" t="s">
        <v>145</v>
      </c>
    </row>
    <row r="511" s="13" customFormat="1">
      <c r="A511" s="13"/>
      <c r="B511" s="237"/>
      <c r="C511" s="238"/>
      <c r="D511" s="232" t="s">
        <v>154</v>
      </c>
      <c r="E511" s="239" t="s">
        <v>1</v>
      </c>
      <c r="F511" s="240" t="s">
        <v>869</v>
      </c>
      <c r="G511" s="238"/>
      <c r="H511" s="241">
        <v>2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154</v>
      </c>
      <c r="AU511" s="247" t="s">
        <v>83</v>
      </c>
      <c r="AV511" s="13" t="s">
        <v>83</v>
      </c>
      <c r="AW511" s="13" t="s">
        <v>31</v>
      </c>
      <c r="AX511" s="13" t="s">
        <v>74</v>
      </c>
      <c r="AY511" s="247" t="s">
        <v>145</v>
      </c>
    </row>
    <row r="512" s="2" customFormat="1" ht="55.5" customHeight="1">
      <c r="A512" s="37"/>
      <c r="B512" s="38"/>
      <c r="C512" s="258" t="s">
        <v>870</v>
      </c>
      <c r="D512" s="258" t="s">
        <v>396</v>
      </c>
      <c r="E512" s="259" t="s">
        <v>871</v>
      </c>
      <c r="F512" s="260" t="s">
        <v>872</v>
      </c>
      <c r="G512" s="261" t="s">
        <v>171</v>
      </c>
      <c r="H512" s="262">
        <v>1</v>
      </c>
      <c r="I512" s="263"/>
      <c r="J512" s="264">
        <f>ROUND(I512*H512,2)</f>
        <v>0</v>
      </c>
      <c r="K512" s="265"/>
      <c r="L512" s="266"/>
      <c r="M512" s="267" t="s">
        <v>1</v>
      </c>
      <c r="N512" s="268" t="s">
        <v>39</v>
      </c>
      <c r="O512" s="90"/>
      <c r="P512" s="228">
        <f>O512*H512</f>
        <v>0</v>
      </c>
      <c r="Q512" s="228">
        <v>0.021499999999999998</v>
      </c>
      <c r="R512" s="228">
        <f>Q512*H512</f>
        <v>0.021499999999999998</v>
      </c>
      <c r="S512" s="228">
        <v>0</v>
      </c>
      <c r="T512" s="229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30" t="s">
        <v>304</v>
      </c>
      <c r="AT512" s="230" t="s">
        <v>396</v>
      </c>
      <c r="AU512" s="230" t="s">
        <v>83</v>
      </c>
      <c r="AY512" s="16" t="s">
        <v>145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6" t="s">
        <v>79</v>
      </c>
      <c r="BK512" s="231">
        <f>ROUND(I512*H512,2)</f>
        <v>0</v>
      </c>
      <c r="BL512" s="16" t="s">
        <v>231</v>
      </c>
      <c r="BM512" s="230" t="s">
        <v>873</v>
      </c>
    </row>
    <row r="513" s="2" customFormat="1" ht="55.5" customHeight="1">
      <c r="A513" s="37"/>
      <c r="B513" s="38"/>
      <c r="C513" s="258" t="s">
        <v>874</v>
      </c>
      <c r="D513" s="258" t="s">
        <v>396</v>
      </c>
      <c r="E513" s="259" t="s">
        <v>875</v>
      </c>
      <c r="F513" s="260" t="s">
        <v>876</v>
      </c>
      <c r="G513" s="261" t="s">
        <v>171</v>
      </c>
      <c r="H513" s="262">
        <v>3</v>
      </c>
      <c r="I513" s="263"/>
      <c r="J513" s="264">
        <f>ROUND(I513*H513,2)</f>
        <v>0</v>
      </c>
      <c r="K513" s="265"/>
      <c r="L513" s="266"/>
      <c r="M513" s="267" t="s">
        <v>1</v>
      </c>
      <c r="N513" s="268" t="s">
        <v>39</v>
      </c>
      <c r="O513" s="90"/>
      <c r="P513" s="228">
        <f>O513*H513</f>
        <v>0</v>
      </c>
      <c r="Q513" s="228">
        <v>0.021499999999999998</v>
      </c>
      <c r="R513" s="228">
        <f>Q513*H513</f>
        <v>0.064500000000000002</v>
      </c>
      <c r="S513" s="228">
        <v>0</v>
      </c>
      <c r="T513" s="229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30" t="s">
        <v>304</v>
      </c>
      <c r="AT513" s="230" t="s">
        <v>396</v>
      </c>
      <c r="AU513" s="230" t="s">
        <v>83</v>
      </c>
      <c r="AY513" s="16" t="s">
        <v>145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6" t="s">
        <v>79</v>
      </c>
      <c r="BK513" s="231">
        <f>ROUND(I513*H513,2)</f>
        <v>0</v>
      </c>
      <c r="BL513" s="16" t="s">
        <v>231</v>
      </c>
      <c r="BM513" s="230" t="s">
        <v>877</v>
      </c>
    </row>
    <row r="514" s="2" customFormat="1" ht="55.5" customHeight="1">
      <c r="A514" s="37"/>
      <c r="B514" s="38"/>
      <c r="C514" s="258" t="s">
        <v>878</v>
      </c>
      <c r="D514" s="258" t="s">
        <v>396</v>
      </c>
      <c r="E514" s="259" t="s">
        <v>879</v>
      </c>
      <c r="F514" s="260" t="s">
        <v>880</v>
      </c>
      <c r="G514" s="261" t="s">
        <v>171</v>
      </c>
      <c r="H514" s="262">
        <v>2</v>
      </c>
      <c r="I514" s="263"/>
      <c r="J514" s="264">
        <f>ROUND(I514*H514,2)</f>
        <v>0</v>
      </c>
      <c r="K514" s="265"/>
      <c r="L514" s="266"/>
      <c r="M514" s="267" t="s">
        <v>1</v>
      </c>
      <c r="N514" s="268" t="s">
        <v>39</v>
      </c>
      <c r="O514" s="90"/>
      <c r="P514" s="228">
        <f>O514*H514</f>
        <v>0</v>
      </c>
      <c r="Q514" s="228">
        <v>0.021499999999999998</v>
      </c>
      <c r="R514" s="228">
        <f>Q514*H514</f>
        <v>0.042999999999999997</v>
      </c>
      <c r="S514" s="228">
        <v>0</v>
      </c>
      <c r="T514" s="229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30" t="s">
        <v>304</v>
      </c>
      <c r="AT514" s="230" t="s">
        <v>396</v>
      </c>
      <c r="AU514" s="230" t="s">
        <v>83</v>
      </c>
      <c r="AY514" s="16" t="s">
        <v>145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6" t="s">
        <v>79</v>
      </c>
      <c r="BK514" s="231">
        <f>ROUND(I514*H514,2)</f>
        <v>0</v>
      </c>
      <c r="BL514" s="16" t="s">
        <v>231</v>
      </c>
      <c r="BM514" s="230" t="s">
        <v>881</v>
      </c>
    </row>
    <row r="515" s="2" customFormat="1" ht="24.15" customHeight="1">
      <c r="A515" s="37"/>
      <c r="B515" s="38"/>
      <c r="C515" s="218" t="s">
        <v>882</v>
      </c>
      <c r="D515" s="218" t="s">
        <v>147</v>
      </c>
      <c r="E515" s="219" t="s">
        <v>883</v>
      </c>
      <c r="F515" s="220" t="s">
        <v>884</v>
      </c>
      <c r="G515" s="221" t="s">
        <v>171</v>
      </c>
      <c r="H515" s="222">
        <v>1</v>
      </c>
      <c r="I515" s="223"/>
      <c r="J515" s="224">
        <f>ROUND(I515*H515,2)</f>
        <v>0</v>
      </c>
      <c r="K515" s="225"/>
      <c r="L515" s="43"/>
      <c r="M515" s="226" t="s">
        <v>1</v>
      </c>
      <c r="N515" s="227" t="s">
        <v>39</v>
      </c>
      <c r="O515" s="90"/>
      <c r="P515" s="228">
        <f>O515*H515</f>
        <v>0</v>
      </c>
      <c r="Q515" s="228">
        <v>0</v>
      </c>
      <c r="R515" s="228">
        <f>Q515*H515</f>
        <v>0</v>
      </c>
      <c r="S515" s="228">
        <v>0</v>
      </c>
      <c r="T515" s="229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30" t="s">
        <v>231</v>
      </c>
      <c r="AT515" s="230" t="s">
        <v>147</v>
      </c>
      <c r="AU515" s="230" t="s">
        <v>83</v>
      </c>
      <c r="AY515" s="16" t="s">
        <v>145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6" t="s">
        <v>79</v>
      </c>
      <c r="BK515" s="231">
        <f>ROUND(I515*H515,2)</f>
        <v>0</v>
      </c>
      <c r="BL515" s="16" t="s">
        <v>231</v>
      </c>
      <c r="BM515" s="230" t="s">
        <v>885</v>
      </c>
    </row>
    <row r="516" s="13" customFormat="1">
      <c r="A516" s="13"/>
      <c r="B516" s="237"/>
      <c r="C516" s="238"/>
      <c r="D516" s="232" t="s">
        <v>154</v>
      </c>
      <c r="E516" s="239" t="s">
        <v>1</v>
      </c>
      <c r="F516" s="240" t="s">
        <v>586</v>
      </c>
      <c r="G516" s="238"/>
      <c r="H516" s="241">
        <v>1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7" t="s">
        <v>154</v>
      </c>
      <c r="AU516" s="247" t="s">
        <v>83</v>
      </c>
      <c r="AV516" s="13" t="s">
        <v>83</v>
      </c>
      <c r="AW516" s="13" t="s">
        <v>31</v>
      </c>
      <c r="AX516" s="13" t="s">
        <v>79</v>
      </c>
      <c r="AY516" s="247" t="s">
        <v>145</v>
      </c>
    </row>
    <row r="517" s="2" customFormat="1" ht="49.05" customHeight="1">
      <c r="A517" s="37"/>
      <c r="B517" s="38"/>
      <c r="C517" s="258" t="s">
        <v>886</v>
      </c>
      <c r="D517" s="258" t="s">
        <v>396</v>
      </c>
      <c r="E517" s="259" t="s">
        <v>887</v>
      </c>
      <c r="F517" s="260" t="s">
        <v>888</v>
      </c>
      <c r="G517" s="261" t="s">
        <v>171</v>
      </c>
      <c r="H517" s="262">
        <v>1</v>
      </c>
      <c r="I517" s="263"/>
      <c r="J517" s="264">
        <f>ROUND(I517*H517,2)</f>
        <v>0</v>
      </c>
      <c r="K517" s="265"/>
      <c r="L517" s="266"/>
      <c r="M517" s="267" t="s">
        <v>1</v>
      </c>
      <c r="N517" s="268" t="s">
        <v>39</v>
      </c>
      <c r="O517" s="90"/>
      <c r="P517" s="228">
        <f>O517*H517</f>
        <v>0</v>
      </c>
      <c r="Q517" s="228">
        <v>0.017500000000000002</v>
      </c>
      <c r="R517" s="228">
        <f>Q517*H517</f>
        <v>0.017500000000000002</v>
      </c>
      <c r="S517" s="228">
        <v>0</v>
      </c>
      <c r="T517" s="229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0" t="s">
        <v>304</v>
      </c>
      <c r="AT517" s="230" t="s">
        <v>396</v>
      </c>
      <c r="AU517" s="230" t="s">
        <v>83</v>
      </c>
      <c r="AY517" s="16" t="s">
        <v>145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6" t="s">
        <v>79</v>
      </c>
      <c r="BK517" s="231">
        <f>ROUND(I517*H517,2)</f>
        <v>0</v>
      </c>
      <c r="BL517" s="16" t="s">
        <v>231</v>
      </c>
      <c r="BM517" s="230" t="s">
        <v>889</v>
      </c>
    </row>
    <row r="518" s="13" customFormat="1">
      <c r="A518" s="13"/>
      <c r="B518" s="237"/>
      <c r="C518" s="238"/>
      <c r="D518" s="232" t="s">
        <v>154</v>
      </c>
      <c r="E518" s="239" t="s">
        <v>1</v>
      </c>
      <c r="F518" s="240" t="s">
        <v>586</v>
      </c>
      <c r="G518" s="238"/>
      <c r="H518" s="241">
        <v>1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7" t="s">
        <v>154</v>
      </c>
      <c r="AU518" s="247" t="s">
        <v>83</v>
      </c>
      <c r="AV518" s="13" t="s">
        <v>83</v>
      </c>
      <c r="AW518" s="13" t="s">
        <v>31</v>
      </c>
      <c r="AX518" s="13" t="s">
        <v>74</v>
      </c>
      <c r="AY518" s="247" t="s">
        <v>145</v>
      </c>
    </row>
    <row r="519" s="2" customFormat="1" ht="21.75" customHeight="1">
      <c r="A519" s="37"/>
      <c r="B519" s="38"/>
      <c r="C519" s="218" t="s">
        <v>890</v>
      </c>
      <c r="D519" s="218" t="s">
        <v>147</v>
      </c>
      <c r="E519" s="219" t="s">
        <v>891</v>
      </c>
      <c r="F519" s="220" t="s">
        <v>892</v>
      </c>
      <c r="G519" s="221" t="s">
        <v>171</v>
      </c>
      <c r="H519" s="222">
        <v>3</v>
      </c>
      <c r="I519" s="223"/>
      <c r="J519" s="224">
        <f>ROUND(I519*H519,2)</f>
        <v>0</v>
      </c>
      <c r="K519" s="225"/>
      <c r="L519" s="43"/>
      <c r="M519" s="226" t="s">
        <v>1</v>
      </c>
      <c r="N519" s="227" t="s">
        <v>39</v>
      </c>
      <c r="O519" s="90"/>
      <c r="P519" s="228">
        <f>O519*H519</f>
        <v>0</v>
      </c>
      <c r="Q519" s="228">
        <v>0.00025999999999999998</v>
      </c>
      <c r="R519" s="228">
        <f>Q519*H519</f>
        <v>0.00077999999999999988</v>
      </c>
      <c r="S519" s="228">
        <v>0</v>
      </c>
      <c r="T519" s="229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30" t="s">
        <v>231</v>
      </c>
      <c r="AT519" s="230" t="s">
        <v>147</v>
      </c>
      <c r="AU519" s="230" t="s">
        <v>83</v>
      </c>
      <c r="AY519" s="16" t="s">
        <v>145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6" t="s">
        <v>79</v>
      </c>
      <c r="BK519" s="231">
        <f>ROUND(I519*H519,2)</f>
        <v>0</v>
      </c>
      <c r="BL519" s="16" t="s">
        <v>231</v>
      </c>
      <c r="BM519" s="230" t="s">
        <v>893</v>
      </c>
    </row>
    <row r="520" s="2" customFormat="1" ht="37.8" customHeight="1">
      <c r="A520" s="37"/>
      <c r="B520" s="38"/>
      <c r="C520" s="258" t="s">
        <v>894</v>
      </c>
      <c r="D520" s="258" t="s">
        <v>396</v>
      </c>
      <c r="E520" s="259" t="s">
        <v>895</v>
      </c>
      <c r="F520" s="260" t="s">
        <v>896</v>
      </c>
      <c r="G520" s="261" t="s">
        <v>171</v>
      </c>
      <c r="H520" s="262">
        <v>3</v>
      </c>
      <c r="I520" s="263"/>
      <c r="J520" s="264">
        <f>ROUND(I520*H520,2)</f>
        <v>0</v>
      </c>
      <c r="K520" s="265"/>
      <c r="L520" s="266"/>
      <c r="M520" s="267" t="s">
        <v>1</v>
      </c>
      <c r="N520" s="268" t="s">
        <v>39</v>
      </c>
      <c r="O520" s="90"/>
      <c r="P520" s="228">
        <f>O520*H520</f>
        <v>0</v>
      </c>
      <c r="Q520" s="228">
        <v>0.041000000000000002</v>
      </c>
      <c r="R520" s="228">
        <f>Q520*H520</f>
        <v>0.123</v>
      </c>
      <c r="S520" s="228">
        <v>0</v>
      </c>
      <c r="T520" s="229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30" t="s">
        <v>304</v>
      </c>
      <c r="AT520" s="230" t="s">
        <v>396</v>
      </c>
      <c r="AU520" s="230" t="s">
        <v>83</v>
      </c>
      <c r="AY520" s="16" t="s">
        <v>145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6" t="s">
        <v>79</v>
      </c>
      <c r="BK520" s="231">
        <f>ROUND(I520*H520,2)</f>
        <v>0</v>
      </c>
      <c r="BL520" s="16" t="s">
        <v>231</v>
      </c>
      <c r="BM520" s="230" t="s">
        <v>897</v>
      </c>
    </row>
    <row r="521" s="2" customFormat="1" ht="16.5" customHeight="1">
      <c r="A521" s="37"/>
      <c r="B521" s="38"/>
      <c r="C521" s="258" t="s">
        <v>898</v>
      </c>
      <c r="D521" s="258" t="s">
        <v>396</v>
      </c>
      <c r="E521" s="259" t="s">
        <v>899</v>
      </c>
      <c r="F521" s="260" t="s">
        <v>900</v>
      </c>
      <c r="G521" s="261" t="s">
        <v>171</v>
      </c>
      <c r="H521" s="262">
        <v>3</v>
      </c>
      <c r="I521" s="263"/>
      <c r="J521" s="264">
        <f>ROUND(I521*H521,2)</f>
        <v>0</v>
      </c>
      <c r="K521" s="265"/>
      <c r="L521" s="266"/>
      <c r="M521" s="267" t="s">
        <v>1</v>
      </c>
      <c r="N521" s="268" t="s">
        <v>39</v>
      </c>
      <c r="O521" s="90"/>
      <c r="P521" s="228">
        <f>O521*H521</f>
        <v>0</v>
      </c>
      <c r="Q521" s="228">
        <v>0.0060000000000000001</v>
      </c>
      <c r="R521" s="228">
        <f>Q521*H521</f>
        <v>0.018000000000000002</v>
      </c>
      <c r="S521" s="228">
        <v>0</v>
      </c>
      <c r="T521" s="229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30" t="s">
        <v>304</v>
      </c>
      <c r="AT521" s="230" t="s">
        <v>396</v>
      </c>
      <c r="AU521" s="230" t="s">
        <v>83</v>
      </c>
      <c r="AY521" s="16" t="s">
        <v>145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6" t="s">
        <v>79</v>
      </c>
      <c r="BK521" s="231">
        <f>ROUND(I521*H521,2)</f>
        <v>0</v>
      </c>
      <c r="BL521" s="16" t="s">
        <v>231</v>
      </c>
      <c r="BM521" s="230" t="s">
        <v>901</v>
      </c>
    </row>
    <row r="522" s="2" customFormat="1" ht="33" customHeight="1">
      <c r="A522" s="37"/>
      <c r="B522" s="38"/>
      <c r="C522" s="258" t="s">
        <v>902</v>
      </c>
      <c r="D522" s="258" t="s">
        <v>396</v>
      </c>
      <c r="E522" s="259" t="s">
        <v>903</v>
      </c>
      <c r="F522" s="260" t="s">
        <v>904</v>
      </c>
      <c r="G522" s="261" t="s">
        <v>171</v>
      </c>
      <c r="H522" s="262">
        <v>3</v>
      </c>
      <c r="I522" s="263"/>
      <c r="J522" s="264">
        <f>ROUND(I522*H522,2)</f>
        <v>0</v>
      </c>
      <c r="K522" s="265"/>
      <c r="L522" s="266"/>
      <c r="M522" s="267" t="s">
        <v>1</v>
      </c>
      <c r="N522" s="268" t="s">
        <v>39</v>
      </c>
      <c r="O522" s="90"/>
      <c r="P522" s="228">
        <f>O522*H522</f>
        <v>0</v>
      </c>
      <c r="Q522" s="228">
        <v>0.0041200000000000004</v>
      </c>
      <c r="R522" s="228">
        <f>Q522*H522</f>
        <v>0.012360000000000001</v>
      </c>
      <c r="S522" s="228">
        <v>0</v>
      </c>
      <c r="T522" s="229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30" t="s">
        <v>304</v>
      </c>
      <c r="AT522" s="230" t="s">
        <v>396</v>
      </c>
      <c r="AU522" s="230" t="s">
        <v>83</v>
      </c>
      <c r="AY522" s="16" t="s">
        <v>145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6" t="s">
        <v>79</v>
      </c>
      <c r="BK522" s="231">
        <f>ROUND(I522*H522,2)</f>
        <v>0</v>
      </c>
      <c r="BL522" s="16" t="s">
        <v>231</v>
      </c>
      <c r="BM522" s="230" t="s">
        <v>905</v>
      </c>
    </row>
    <row r="523" s="2" customFormat="1" ht="21.75" customHeight="1">
      <c r="A523" s="37"/>
      <c r="B523" s="38"/>
      <c r="C523" s="218" t="s">
        <v>906</v>
      </c>
      <c r="D523" s="218" t="s">
        <v>147</v>
      </c>
      <c r="E523" s="219" t="s">
        <v>907</v>
      </c>
      <c r="F523" s="220" t="s">
        <v>908</v>
      </c>
      <c r="G523" s="221" t="s">
        <v>171</v>
      </c>
      <c r="H523" s="222">
        <v>8</v>
      </c>
      <c r="I523" s="223"/>
      <c r="J523" s="224">
        <f>ROUND(I523*H523,2)</f>
        <v>0</v>
      </c>
      <c r="K523" s="225"/>
      <c r="L523" s="43"/>
      <c r="M523" s="226" t="s">
        <v>1</v>
      </c>
      <c r="N523" s="227" t="s">
        <v>39</v>
      </c>
      <c r="O523" s="90"/>
      <c r="P523" s="228">
        <f>O523*H523</f>
        <v>0</v>
      </c>
      <c r="Q523" s="228">
        <v>0.00027</v>
      </c>
      <c r="R523" s="228">
        <f>Q523*H523</f>
        <v>0.00216</v>
      </c>
      <c r="S523" s="228">
        <v>0</v>
      </c>
      <c r="T523" s="229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30" t="s">
        <v>231</v>
      </c>
      <c r="AT523" s="230" t="s">
        <v>147</v>
      </c>
      <c r="AU523" s="230" t="s">
        <v>83</v>
      </c>
      <c r="AY523" s="16" t="s">
        <v>145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6" t="s">
        <v>79</v>
      </c>
      <c r="BK523" s="231">
        <f>ROUND(I523*H523,2)</f>
        <v>0</v>
      </c>
      <c r="BL523" s="16" t="s">
        <v>231</v>
      </c>
      <c r="BM523" s="230" t="s">
        <v>909</v>
      </c>
    </row>
    <row r="524" s="13" customFormat="1">
      <c r="A524" s="13"/>
      <c r="B524" s="237"/>
      <c r="C524" s="238"/>
      <c r="D524" s="232" t="s">
        <v>154</v>
      </c>
      <c r="E524" s="239" t="s">
        <v>1</v>
      </c>
      <c r="F524" s="240" t="s">
        <v>910</v>
      </c>
      <c r="G524" s="238"/>
      <c r="H524" s="241">
        <v>8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154</v>
      </c>
      <c r="AU524" s="247" t="s">
        <v>83</v>
      </c>
      <c r="AV524" s="13" t="s">
        <v>83</v>
      </c>
      <c r="AW524" s="13" t="s">
        <v>31</v>
      </c>
      <c r="AX524" s="13" t="s">
        <v>79</v>
      </c>
      <c r="AY524" s="247" t="s">
        <v>145</v>
      </c>
    </row>
    <row r="525" s="2" customFormat="1" ht="37.8" customHeight="1">
      <c r="A525" s="37"/>
      <c r="B525" s="38"/>
      <c r="C525" s="258" t="s">
        <v>911</v>
      </c>
      <c r="D525" s="258" t="s">
        <v>396</v>
      </c>
      <c r="E525" s="259" t="s">
        <v>912</v>
      </c>
      <c r="F525" s="260" t="s">
        <v>913</v>
      </c>
      <c r="G525" s="261" t="s">
        <v>171</v>
      </c>
      <c r="H525" s="262">
        <v>8</v>
      </c>
      <c r="I525" s="263"/>
      <c r="J525" s="264">
        <f>ROUND(I525*H525,2)</f>
        <v>0</v>
      </c>
      <c r="K525" s="265"/>
      <c r="L525" s="266"/>
      <c r="M525" s="267" t="s">
        <v>1</v>
      </c>
      <c r="N525" s="268" t="s">
        <v>39</v>
      </c>
      <c r="O525" s="90"/>
      <c r="P525" s="228">
        <f>O525*H525</f>
        <v>0</v>
      </c>
      <c r="Q525" s="228">
        <v>0.043999999999999997</v>
      </c>
      <c r="R525" s="228">
        <f>Q525*H525</f>
        <v>0.35199999999999998</v>
      </c>
      <c r="S525" s="228">
        <v>0</v>
      </c>
      <c r="T525" s="229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0" t="s">
        <v>304</v>
      </c>
      <c r="AT525" s="230" t="s">
        <v>396</v>
      </c>
      <c r="AU525" s="230" t="s">
        <v>83</v>
      </c>
      <c r="AY525" s="16" t="s">
        <v>145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6" t="s">
        <v>79</v>
      </c>
      <c r="BK525" s="231">
        <f>ROUND(I525*H525,2)</f>
        <v>0</v>
      </c>
      <c r="BL525" s="16" t="s">
        <v>231</v>
      </c>
      <c r="BM525" s="230" t="s">
        <v>914</v>
      </c>
    </row>
    <row r="526" s="2" customFormat="1" ht="24.15" customHeight="1">
      <c r="A526" s="37"/>
      <c r="B526" s="38"/>
      <c r="C526" s="258" t="s">
        <v>915</v>
      </c>
      <c r="D526" s="258" t="s">
        <v>396</v>
      </c>
      <c r="E526" s="259" t="s">
        <v>916</v>
      </c>
      <c r="F526" s="260" t="s">
        <v>917</v>
      </c>
      <c r="G526" s="261" t="s">
        <v>171</v>
      </c>
      <c r="H526" s="262">
        <v>8</v>
      </c>
      <c r="I526" s="263"/>
      <c r="J526" s="264">
        <f>ROUND(I526*H526,2)</f>
        <v>0</v>
      </c>
      <c r="K526" s="265"/>
      <c r="L526" s="266"/>
      <c r="M526" s="267" t="s">
        <v>1</v>
      </c>
      <c r="N526" s="268" t="s">
        <v>39</v>
      </c>
      <c r="O526" s="90"/>
      <c r="P526" s="228">
        <f>O526*H526</f>
        <v>0</v>
      </c>
      <c r="Q526" s="228">
        <v>0.0041200000000000004</v>
      </c>
      <c r="R526" s="228">
        <f>Q526*H526</f>
        <v>0.032960000000000003</v>
      </c>
      <c r="S526" s="228">
        <v>0</v>
      </c>
      <c r="T526" s="229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30" t="s">
        <v>304</v>
      </c>
      <c r="AT526" s="230" t="s">
        <v>396</v>
      </c>
      <c r="AU526" s="230" t="s">
        <v>83</v>
      </c>
      <c r="AY526" s="16" t="s">
        <v>145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6" t="s">
        <v>79</v>
      </c>
      <c r="BK526" s="231">
        <f>ROUND(I526*H526,2)</f>
        <v>0</v>
      </c>
      <c r="BL526" s="16" t="s">
        <v>231</v>
      </c>
      <c r="BM526" s="230" t="s">
        <v>918</v>
      </c>
    </row>
    <row r="527" s="2" customFormat="1" ht="33" customHeight="1">
      <c r="A527" s="37"/>
      <c r="B527" s="38"/>
      <c r="C527" s="258" t="s">
        <v>919</v>
      </c>
      <c r="D527" s="258" t="s">
        <v>396</v>
      </c>
      <c r="E527" s="259" t="s">
        <v>920</v>
      </c>
      <c r="F527" s="260" t="s">
        <v>921</v>
      </c>
      <c r="G527" s="261" t="s">
        <v>171</v>
      </c>
      <c r="H527" s="262">
        <v>8</v>
      </c>
      <c r="I527" s="263"/>
      <c r="J527" s="264">
        <f>ROUND(I527*H527,2)</f>
        <v>0</v>
      </c>
      <c r="K527" s="265"/>
      <c r="L527" s="266"/>
      <c r="M527" s="267" t="s">
        <v>1</v>
      </c>
      <c r="N527" s="268" t="s">
        <v>39</v>
      </c>
      <c r="O527" s="90"/>
      <c r="P527" s="228">
        <f>O527*H527</f>
        <v>0</v>
      </c>
      <c r="Q527" s="228">
        <v>0.0041200000000000004</v>
      </c>
      <c r="R527" s="228">
        <f>Q527*H527</f>
        <v>0.032960000000000003</v>
      </c>
      <c r="S527" s="228">
        <v>0</v>
      </c>
      <c r="T527" s="229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30" t="s">
        <v>304</v>
      </c>
      <c r="AT527" s="230" t="s">
        <v>396</v>
      </c>
      <c r="AU527" s="230" t="s">
        <v>83</v>
      </c>
      <c r="AY527" s="16" t="s">
        <v>145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6" t="s">
        <v>79</v>
      </c>
      <c r="BK527" s="231">
        <f>ROUND(I527*H527,2)</f>
        <v>0</v>
      </c>
      <c r="BL527" s="16" t="s">
        <v>231</v>
      </c>
      <c r="BM527" s="230" t="s">
        <v>922</v>
      </c>
    </row>
    <row r="528" s="2" customFormat="1" ht="21.75" customHeight="1">
      <c r="A528" s="37"/>
      <c r="B528" s="38"/>
      <c r="C528" s="218" t="s">
        <v>923</v>
      </c>
      <c r="D528" s="218" t="s">
        <v>147</v>
      </c>
      <c r="E528" s="219" t="s">
        <v>924</v>
      </c>
      <c r="F528" s="220" t="s">
        <v>925</v>
      </c>
      <c r="G528" s="221" t="s">
        <v>171</v>
      </c>
      <c r="H528" s="222">
        <v>8</v>
      </c>
      <c r="I528" s="223"/>
      <c r="J528" s="224">
        <f>ROUND(I528*H528,2)</f>
        <v>0</v>
      </c>
      <c r="K528" s="225"/>
      <c r="L528" s="43"/>
      <c r="M528" s="226" t="s">
        <v>1</v>
      </c>
      <c r="N528" s="227" t="s">
        <v>39</v>
      </c>
      <c r="O528" s="90"/>
      <c r="P528" s="228">
        <f>O528*H528</f>
        <v>0</v>
      </c>
      <c r="Q528" s="228">
        <v>0.00027</v>
      </c>
      <c r="R528" s="228">
        <f>Q528*H528</f>
        <v>0.00216</v>
      </c>
      <c r="S528" s="228">
        <v>0</v>
      </c>
      <c r="T528" s="229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30" t="s">
        <v>231</v>
      </c>
      <c r="AT528" s="230" t="s">
        <v>147</v>
      </c>
      <c r="AU528" s="230" t="s">
        <v>83</v>
      </c>
      <c r="AY528" s="16" t="s">
        <v>145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6" t="s">
        <v>79</v>
      </c>
      <c r="BK528" s="231">
        <f>ROUND(I528*H528,2)</f>
        <v>0</v>
      </c>
      <c r="BL528" s="16" t="s">
        <v>231</v>
      </c>
      <c r="BM528" s="230" t="s">
        <v>926</v>
      </c>
    </row>
    <row r="529" s="13" customFormat="1">
      <c r="A529" s="13"/>
      <c r="B529" s="237"/>
      <c r="C529" s="238"/>
      <c r="D529" s="232" t="s">
        <v>154</v>
      </c>
      <c r="E529" s="239" t="s">
        <v>1</v>
      </c>
      <c r="F529" s="240" t="s">
        <v>910</v>
      </c>
      <c r="G529" s="238"/>
      <c r="H529" s="241">
        <v>8</v>
      </c>
      <c r="I529" s="242"/>
      <c r="J529" s="238"/>
      <c r="K529" s="238"/>
      <c r="L529" s="243"/>
      <c r="M529" s="244"/>
      <c r="N529" s="245"/>
      <c r="O529" s="245"/>
      <c r="P529" s="245"/>
      <c r="Q529" s="245"/>
      <c r="R529" s="245"/>
      <c r="S529" s="245"/>
      <c r="T529" s="24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7" t="s">
        <v>154</v>
      </c>
      <c r="AU529" s="247" t="s">
        <v>83</v>
      </c>
      <c r="AV529" s="13" t="s">
        <v>83</v>
      </c>
      <c r="AW529" s="13" t="s">
        <v>31</v>
      </c>
      <c r="AX529" s="13" t="s">
        <v>79</v>
      </c>
      <c r="AY529" s="247" t="s">
        <v>145</v>
      </c>
    </row>
    <row r="530" s="2" customFormat="1" ht="24.15" customHeight="1">
      <c r="A530" s="37"/>
      <c r="B530" s="38"/>
      <c r="C530" s="258" t="s">
        <v>927</v>
      </c>
      <c r="D530" s="258" t="s">
        <v>396</v>
      </c>
      <c r="E530" s="259" t="s">
        <v>928</v>
      </c>
      <c r="F530" s="260" t="s">
        <v>929</v>
      </c>
      <c r="G530" s="261" t="s">
        <v>171</v>
      </c>
      <c r="H530" s="262">
        <v>8</v>
      </c>
      <c r="I530" s="263"/>
      <c r="J530" s="264">
        <f>ROUND(I530*H530,2)</f>
        <v>0</v>
      </c>
      <c r="K530" s="265"/>
      <c r="L530" s="266"/>
      <c r="M530" s="267" t="s">
        <v>1</v>
      </c>
      <c r="N530" s="268" t="s">
        <v>39</v>
      </c>
      <c r="O530" s="90"/>
      <c r="P530" s="228">
        <f>O530*H530</f>
        <v>0</v>
      </c>
      <c r="Q530" s="228">
        <v>0.0016199999999999999</v>
      </c>
      <c r="R530" s="228">
        <f>Q530*H530</f>
        <v>0.012959999999999999</v>
      </c>
      <c r="S530" s="228">
        <v>0</v>
      </c>
      <c r="T530" s="229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0" t="s">
        <v>304</v>
      </c>
      <c r="AT530" s="230" t="s">
        <v>396</v>
      </c>
      <c r="AU530" s="230" t="s">
        <v>83</v>
      </c>
      <c r="AY530" s="16" t="s">
        <v>145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6" t="s">
        <v>79</v>
      </c>
      <c r="BK530" s="231">
        <f>ROUND(I530*H530,2)</f>
        <v>0</v>
      </c>
      <c r="BL530" s="16" t="s">
        <v>231</v>
      </c>
      <c r="BM530" s="230" t="s">
        <v>930</v>
      </c>
    </row>
    <row r="531" s="2" customFormat="1" ht="24.15" customHeight="1">
      <c r="A531" s="37"/>
      <c r="B531" s="38"/>
      <c r="C531" s="218" t="s">
        <v>931</v>
      </c>
      <c r="D531" s="218" t="s">
        <v>147</v>
      </c>
      <c r="E531" s="219" t="s">
        <v>932</v>
      </c>
      <c r="F531" s="220" t="s">
        <v>933</v>
      </c>
      <c r="G531" s="221" t="s">
        <v>171</v>
      </c>
      <c r="H531" s="222">
        <v>8</v>
      </c>
      <c r="I531" s="223"/>
      <c r="J531" s="224">
        <f>ROUND(I531*H531,2)</f>
        <v>0</v>
      </c>
      <c r="K531" s="225"/>
      <c r="L531" s="43"/>
      <c r="M531" s="226" t="s">
        <v>1</v>
      </c>
      <c r="N531" s="227" t="s">
        <v>39</v>
      </c>
      <c r="O531" s="90"/>
      <c r="P531" s="228">
        <f>O531*H531</f>
        <v>0</v>
      </c>
      <c r="Q531" s="228">
        <v>0.00046999999999999999</v>
      </c>
      <c r="R531" s="228">
        <f>Q531*H531</f>
        <v>0.0037599999999999999</v>
      </c>
      <c r="S531" s="228">
        <v>0</v>
      </c>
      <c r="T531" s="229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30" t="s">
        <v>231</v>
      </c>
      <c r="AT531" s="230" t="s">
        <v>147</v>
      </c>
      <c r="AU531" s="230" t="s">
        <v>83</v>
      </c>
      <c r="AY531" s="16" t="s">
        <v>145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6" t="s">
        <v>79</v>
      </c>
      <c r="BK531" s="231">
        <f>ROUND(I531*H531,2)</f>
        <v>0</v>
      </c>
      <c r="BL531" s="16" t="s">
        <v>231</v>
      </c>
      <c r="BM531" s="230" t="s">
        <v>934</v>
      </c>
    </row>
    <row r="532" s="13" customFormat="1">
      <c r="A532" s="13"/>
      <c r="B532" s="237"/>
      <c r="C532" s="238"/>
      <c r="D532" s="232" t="s">
        <v>154</v>
      </c>
      <c r="E532" s="239" t="s">
        <v>1</v>
      </c>
      <c r="F532" s="240" t="s">
        <v>834</v>
      </c>
      <c r="G532" s="238"/>
      <c r="H532" s="241">
        <v>1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7" t="s">
        <v>154</v>
      </c>
      <c r="AU532" s="247" t="s">
        <v>83</v>
      </c>
      <c r="AV532" s="13" t="s">
        <v>83</v>
      </c>
      <c r="AW532" s="13" t="s">
        <v>31</v>
      </c>
      <c r="AX532" s="13" t="s">
        <v>74</v>
      </c>
      <c r="AY532" s="247" t="s">
        <v>145</v>
      </c>
    </row>
    <row r="533" s="13" customFormat="1">
      <c r="A533" s="13"/>
      <c r="B533" s="237"/>
      <c r="C533" s="238"/>
      <c r="D533" s="232" t="s">
        <v>154</v>
      </c>
      <c r="E533" s="239" t="s">
        <v>1</v>
      </c>
      <c r="F533" s="240" t="s">
        <v>835</v>
      </c>
      <c r="G533" s="238"/>
      <c r="H533" s="241">
        <v>1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7" t="s">
        <v>154</v>
      </c>
      <c r="AU533" s="247" t="s">
        <v>83</v>
      </c>
      <c r="AV533" s="13" t="s">
        <v>83</v>
      </c>
      <c r="AW533" s="13" t="s">
        <v>31</v>
      </c>
      <c r="AX533" s="13" t="s">
        <v>74</v>
      </c>
      <c r="AY533" s="247" t="s">
        <v>145</v>
      </c>
    </row>
    <row r="534" s="13" customFormat="1">
      <c r="A534" s="13"/>
      <c r="B534" s="237"/>
      <c r="C534" s="238"/>
      <c r="D534" s="232" t="s">
        <v>154</v>
      </c>
      <c r="E534" s="239" t="s">
        <v>1</v>
      </c>
      <c r="F534" s="240" t="s">
        <v>836</v>
      </c>
      <c r="G534" s="238"/>
      <c r="H534" s="241">
        <v>1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7" t="s">
        <v>154</v>
      </c>
      <c r="AU534" s="247" t="s">
        <v>83</v>
      </c>
      <c r="AV534" s="13" t="s">
        <v>83</v>
      </c>
      <c r="AW534" s="13" t="s">
        <v>31</v>
      </c>
      <c r="AX534" s="13" t="s">
        <v>74</v>
      </c>
      <c r="AY534" s="247" t="s">
        <v>145</v>
      </c>
    </row>
    <row r="535" s="13" customFormat="1">
      <c r="A535" s="13"/>
      <c r="B535" s="237"/>
      <c r="C535" s="238"/>
      <c r="D535" s="232" t="s">
        <v>154</v>
      </c>
      <c r="E535" s="239" t="s">
        <v>1</v>
      </c>
      <c r="F535" s="240" t="s">
        <v>837</v>
      </c>
      <c r="G535" s="238"/>
      <c r="H535" s="241">
        <v>1</v>
      </c>
      <c r="I535" s="242"/>
      <c r="J535" s="238"/>
      <c r="K535" s="238"/>
      <c r="L535" s="243"/>
      <c r="M535" s="244"/>
      <c r="N535" s="245"/>
      <c r="O535" s="245"/>
      <c r="P535" s="245"/>
      <c r="Q535" s="245"/>
      <c r="R535" s="245"/>
      <c r="S535" s="245"/>
      <c r="T535" s="24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7" t="s">
        <v>154</v>
      </c>
      <c r="AU535" s="247" t="s">
        <v>83</v>
      </c>
      <c r="AV535" s="13" t="s">
        <v>83</v>
      </c>
      <c r="AW535" s="13" t="s">
        <v>31</v>
      </c>
      <c r="AX535" s="13" t="s">
        <v>74</v>
      </c>
      <c r="AY535" s="247" t="s">
        <v>145</v>
      </c>
    </row>
    <row r="536" s="13" customFormat="1">
      <c r="A536" s="13"/>
      <c r="B536" s="237"/>
      <c r="C536" s="238"/>
      <c r="D536" s="232" t="s">
        <v>154</v>
      </c>
      <c r="E536" s="239" t="s">
        <v>1</v>
      </c>
      <c r="F536" s="240" t="s">
        <v>838</v>
      </c>
      <c r="G536" s="238"/>
      <c r="H536" s="241">
        <v>3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7" t="s">
        <v>154</v>
      </c>
      <c r="AU536" s="247" t="s">
        <v>83</v>
      </c>
      <c r="AV536" s="13" t="s">
        <v>83</v>
      </c>
      <c r="AW536" s="13" t="s">
        <v>31</v>
      </c>
      <c r="AX536" s="13" t="s">
        <v>74</v>
      </c>
      <c r="AY536" s="247" t="s">
        <v>145</v>
      </c>
    </row>
    <row r="537" s="13" customFormat="1">
      <c r="A537" s="13"/>
      <c r="B537" s="237"/>
      <c r="C537" s="238"/>
      <c r="D537" s="232" t="s">
        <v>154</v>
      </c>
      <c r="E537" s="239" t="s">
        <v>1</v>
      </c>
      <c r="F537" s="240" t="s">
        <v>586</v>
      </c>
      <c r="G537" s="238"/>
      <c r="H537" s="241">
        <v>1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7" t="s">
        <v>154</v>
      </c>
      <c r="AU537" s="247" t="s">
        <v>83</v>
      </c>
      <c r="AV537" s="13" t="s">
        <v>83</v>
      </c>
      <c r="AW537" s="13" t="s">
        <v>31</v>
      </c>
      <c r="AX537" s="13" t="s">
        <v>74</v>
      </c>
      <c r="AY537" s="247" t="s">
        <v>145</v>
      </c>
    </row>
    <row r="538" s="2" customFormat="1" ht="49.05" customHeight="1">
      <c r="A538" s="37"/>
      <c r="B538" s="38"/>
      <c r="C538" s="258" t="s">
        <v>935</v>
      </c>
      <c r="D538" s="258" t="s">
        <v>396</v>
      </c>
      <c r="E538" s="259" t="s">
        <v>936</v>
      </c>
      <c r="F538" s="260" t="s">
        <v>937</v>
      </c>
      <c r="G538" s="261" t="s">
        <v>171</v>
      </c>
      <c r="H538" s="262">
        <v>7</v>
      </c>
      <c r="I538" s="263"/>
      <c r="J538" s="264">
        <f>ROUND(I538*H538,2)</f>
        <v>0</v>
      </c>
      <c r="K538" s="265"/>
      <c r="L538" s="266"/>
      <c r="M538" s="267" t="s">
        <v>1</v>
      </c>
      <c r="N538" s="268" t="s">
        <v>39</v>
      </c>
      <c r="O538" s="90"/>
      <c r="P538" s="228">
        <f>O538*H538</f>
        <v>0</v>
      </c>
      <c r="Q538" s="228">
        <v>0.016</v>
      </c>
      <c r="R538" s="228">
        <f>Q538*H538</f>
        <v>0.112</v>
      </c>
      <c r="S538" s="228">
        <v>0</v>
      </c>
      <c r="T538" s="229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30" t="s">
        <v>304</v>
      </c>
      <c r="AT538" s="230" t="s">
        <v>396</v>
      </c>
      <c r="AU538" s="230" t="s">
        <v>83</v>
      </c>
      <c r="AY538" s="16" t="s">
        <v>145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6" t="s">
        <v>79</v>
      </c>
      <c r="BK538" s="231">
        <f>ROUND(I538*H538,2)</f>
        <v>0</v>
      </c>
      <c r="BL538" s="16" t="s">
        <v>231</v>
      </c>
      <c r="BM538" s="230" t="s">
        <v>938</v>
      </c>
    </row>
    <row r="539" s="2" customFormat="1" ht="49.05" customHeight="1">
      <c r="A539" s="37"/>
      <c r="B539" s="38"/>
      <c r="C539" s="258" t="s">
        <v>939</v>
      </c>
      <c r="D539" s="258" t="s">
        <v>396</v>
      </c>
      <c r="E539" s="259" t="s">
        <v>940</v>
      </c>
      <c r="F539" s="260" t="s">
        <v>941</v>
      </c>
      <c r="G539" s="261" t="s">
        <v>171</v>
      </c>
      <c r="H539" s="262">
        <v>1</v>
      </c>
      <c r="I539" s="263"/>
      <c r="J539" s="264">
        <f>ROUND(I539*H539,2)</f>
        <v>0</v>
      </c>
      <c r="K539" s="265"/>
      <c r="L539" s="266"/>
      <c r="M539" s="267" t="s">
        <v>1</v>
      </c>
      <c r="N539" s="268" t="s">
        <v>39</v>
      </c>
      <c r="O539" s="90"/>
      <c r="P539" s="228">
        <f>O539*H539</f>
        <v>0</v>
      </c>
      <c r="Q539" s="228">
        <v>0.016</v>
      </c>
      <c r="R539" s="228">
        <f>Q539*H539</f>
        <v>0.016</v>
      </c>
      <c r="S539" s="228">
        <v>0</v>
      </c>
      <c r="T539" s="229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30" t="s">
        <v>304</v>
      </c>
      <c r="AT539" s="230" t="s">
        <v>396</v>
      </c>
      <c r="AU539" s="230" t="s">
        <v>83</v>
      </c>
      <c r="AY539" s="16" t="s">
        <v>145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6" t="s">
        <v>79</v>
      </c>
      <c r="BK539" s="231">
        <f>ROUND(I539*H539,2)</f>
        <v>0</v>
      </c>
      <c r="BL539" s="16" t="s">
        <v>231</v>
      </c>
      <c r="BM539" s="230" t="s">
        <v>942</v>
      </c>
    </row>
    <row r="540" s="2" customFormat="1" ht="24.15" customHeight="1">
      <c r="A540" s="37"/>
      <c r="B540" s="38"/>
      <c r="C540" s="218" t="s">
        <v>943</v>
      </c>
      <c r="D540" s="218" t="s">
        <v>147</v>
      </c>
      <c r="E540" s="219" t="s">
        <v>944</v>
      </c>
      <c r="F540" s="220" t="s">
        <v>945</v>
      </c>
      <c r="G540" s="221" t="s">
        <v>171</v>
      </c>
      <c r="H540" s="222">
        <v>1</v>
      </c>
      <c r="I540" s="223"/>
      <c r="J540" s="224">
        <f>ROUND(I540*H540,2)</f>
        <v>0</v>
      </c>
      <c r="K540" s="225"/>
      <c r="L540" s="43"/>
      <c r="M540" s="226" t="s">
        <v>1</v>
      </c>
      <c r="N540" s="227" t="s">
        <v>39</v>
      </c>
      <c r="O540" s="90"/>
      <c r="P540" s="228">
        <f>O540*H540</f>
        <v>0</v>
      </c>
      <c r="Q540" s="228">
        <v>0.00046999999999999999</v>
      </c>
      <c r="R540" s="228">
        <f>Q540*H540</f>
        <v>0.00046999999999999999</v>
      </c>
      <c r="S540" s="228">
        <v>0</v>
      </c>
      <c r="T540" s="229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30" t="s">
        <v>231</v>
      </c>
      <c r="AT540" s="230" t="s">
        <v>147</v>
      </c>
      <c r="AU540" s="230" t="s">
        <v>83</v>
      </c>
      <c r="AY540" s="16" t="s">
        <v>145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6" t="s">
        <v>79</v>
      </c>
      <c r="BK540" s="231">
        <f>ROUND(I540*H540,2)</f>
        <v>0</v>
      </c>
      <c r="BL540" s="16" t="s">
        <v>231</v>
      </c>
      <c r="BM540" s="230" t="s">
        <v>946</v>
      </c>
    </row>
    <row r="541" s="2" customFormat="1" ht="49.05" customHeight="1">
      <c r="A541" s="37"/>
      <c r="B541" s="38"/>
      <c r="C541" s="258" t="s">
        <v>947</v>
      </c>
      <c r="D541" s="258" t="s">
        <v>396</v>
      </c>
      <c r="E541" s="259" t="s">
        <v>948</v>
      </c>
      <c r="F541" s="260" t="s">
        <v>949</v>
      </c>
      <c r="G541" s="261" t="s">
        <v>171</v>
      </c>
      <c r="H541" s="262">
        <v>1</v>
      </c>
      <c r="I541" s="263"/>
      <c r="J541" s="264">
        <f>ROUND(I541*H541,2)</f>
        <v>0</v>
      </c>
      <c r="K541" s="265"/>
      <c r="L541" s="266"/>
      <c r="M541" s="267" t="s">
        <v>1</v>
      </c>
      <c r="N541" s="268" t="s">
        <v>39</v>
      </c>
      <c r="O541" s="90"/>
      <c r="P541" s="228">
        <f>O541*H541</f>
        <v>0</v>
      </c>
      <c r="Q541" s="228">
        <v>0.016</v>
      </c>
      <c r="R541" s="228">
        <f>Q541*H541</f>
        <v>0.016</v>
      </c>
      <c r="S541" s="228">
        <v>0</v>
      </c>
      <c r="T541" s="229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30" t="s">
        <v>304</v>
      </c>
      <c r="AT541" s="230" t="s">
        <v>396</v>
      </c>
      <c r="AU541" s="230" t="s">
        <v>83</v>
      </c>
      <c r="AY541" s="16" t="s">
        <v>145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6" t="s">
        <v>79</v>
      </c>
      <c r="BK541" s="231">
        <f>ROUND(I541*H541,2)</f>
        <v>0</v>
      </c>
      <c r="BL541" s="16" t="s">
        <v>231</v>
      </c>
      <c r="BM541" s="230" t="s">
        <v>950</v>
      </c>
    </row>
    <row r="542" s="2" customFormat="1" ht="24.15" customHeight="1">
      <c r="A542" s="37"/>
      <c r="B542" s="38"/>
      <c r="C542" s="218" t="s">
        <v>951</v>
      </c>
      <c r="D542" s="218" t="s">
        <v>147</v>
      </c>
      <c r="E542" s="219" t="s">
        <v>952</v>
      </c>
      <c r="F542" s="220" t="s">
        <v>953</v>
      </c>
      <c r="G542" s="221" t="s">
        <v>171</v>
      </c>
      <c r="H542" s="222">
        <v>6</v>
      </c>
      <c r="I542" s="223"/>
      <c r="J542" s="224">
        <f>ROUND(I542*H542,2)</f>
        <v>0</v>
      </c>
      <c r="K542" s="225"/>
      <c r="L542" s="43"/>
      <c r="M542" s="226" t="s">
        <v>1</v>
      </c>
      <c r="N542" s="227" t="s">
        <v>39</v>
      </c>
      <c r="O542" s="90"/>
      <c r="P542" s="228">
        <f>O542*H542</f>
        <v>0</v>
      </c>
      <c r="Q542" s="228">
        <v>0.00040000000000000002</v>
      </c>
      <c r="R542" s="228">
        <f>Q542*H542</f>
        <v>0.0024000000000000002</v>
      </c>
      <c r="S542" s="228">
        <v>0</v>
      </c>
      <c r="T542" s="229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30" t="s">
        <v>231</v>
      </c>
      <c r="AT542" s="230" t="s">
        <v>147</v>
      </c>
      <c r="AU542" s="230" t="s">
        <v>83</v>
      </c>
      <c r="AY542" s="16" t="s">
        <v>145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6" t="s">
        <v>79</v>
      </c>
      <c r="BK542" s="231">
        <f>ROUND(I542*H542,2)</f>
        <v>0</v>
      </c>
      <c r="BL542" s="16" t="s">
        <v>231</v>
      </c>
      <c r="BM542" s="230" t="s">
        <v>954</v>
      </c>
    </row>
    <row r="543" s="13" customFormat="1">
      <c r="A543" s="13"/>
      <c r="B543" s="237"/>
      <c r="C543" s="238"/>
      <c r="D543" s="232" t="s">
        <v>154</v>
      </c>
      <c r="E543" s="239" t="s">
        <v>1</v>
      </c>
      <c r="F543" s="240" t="s">
        <v>867</v>
      </c>
      <c r="G543" s="238"/>
      <c r="H543" s="241">
        <v>1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7" t="s">
        <v>154</v>
      </c>
      <c r="AU543" s="247" t="s">
        <v>83</v>
      </c>
      <c r="AV543" s="13" t="s">
        <v>83</v>
      </c>
      <c r="AW543" s="13" t="s">
        <v>31</v>
      </c>
      <c r="AX543" s="13" t="s">
        <v>74</v>
      </c>
      <c r="AY543" s="247" t="s">
        <v>145</v>
      </c>
    </row>
    <row r="544" s="13" customFormat="1">
      <c r="A544" s="13"/>
      <c r="B544" s="237"/>
      <c r="C544" s="238"/>
      <c r="D544" s="232" t="s">
        <v>154</v>
      </c>
      <c r="E544" s="239" t="s">
        <v>1</v>
      </c>
      <c r="F544" s="240" t="s">
        <v>868</v>
      </c>
      <c r="G544" s="238"/>
      <c r="H544" s="241">
        <v>3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154</v>
      </c>
      <c r="AU544" s="247" t="s">
        <v>83</v>
      </c>
      <c r="AV544" s="13" t="s">
        <v>83</v>
      </c>
      <c r="AW544" s="13" t="s">
        <v>31</v>
      </c>
      <c r="AX544" s="13" t="s">
        <v>74</v>
      </c>
      <c r="AY544" s="247" t="s">
        <v>145</v>
      </c>
    </row>
    <row r="545" s="13" customFormat="1">
      <c r="A545" s="13"/>
      <c r="B545" s="237"/>
      <c r="C545" s="238"/>
      <c r="D545" s="232" t="s">
        <v>154</v>
      </c>
      <c r="E545" s="239" t="s">
        <v>1</v>
      </c>
      <c r="F545" s="240" t="s">
        <v>869</v>
      </c>
      <c r="G545" s="238"/>
      <c r="H545" s="241">
        <v>2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7" t="s">
        <v>154</v>
      </c>
      <c r="AU545" s="247" t="s">
        <v>83</v>
      </c>
      <c r="AV545" s="13" t="s">
        <v>83</v>
      </c>
      <c r="AW545" s="13" t="s">
        <v>31</v>
      </c>
      <c r="AX545" s="13" t="s">
        <v>74</v>
      </c>
      <c r="AY545" s="247" t="s">
        <v>145</v>
      </c>
    </row>
    <row r="546" s="2" customFormat="1" ht="49.05" customHeight="1">
      <c r="A546" s="37"/>
      <c r="B546" s="38"/>
      <c r="C546" s="258" t="s">
        <v>955</v>
      </c>
      <c r="D546" s="258" t="s">
        <v>396</v>
      </c>
      <c r="E546" s="259" t="s">
        <v>956</v>
      </c>
      <c r="F546" s="260" t="s">
        <v>957</v>
      </c>
      <c r="G546" s="261" t="s">
        <v>171</v>
      </c>
      <c r="H546" s="262">
        <v>6</v>
      </c>
      <c r="I546" s="263"/>
      <c r="J546" s="264">
        <f>ROUND(I546*H546,2)</f>
        <v>0</v>
      </c>
      <c r="K546" s="265"/>
      <c r="L546" s="266"/>
      <c r="M546" s="267" t="s">
        <v>1</v>
      </c>
      <c r="N546" s="268" t="s">
        <v>39</v>
      </c>
      <c r="O546" s="90"/>
      <c r="P546" s="228">
        <f>O546*H546</f>
        <v>0</v>
      </c>
      <c r="Q546" s="228">
        <v>0.016</v>
      </c>
      <c r="R546" s="228">
        <f>Q546*H546</f>
        <v>0.096000000000000002</v>
      </c>
      <c r="S546" s="228">
        <v>0</v>
      </c>
      <c r="T546" s="229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30" t="s">
        <v>304</v>
      </c>
      <c r="AT546" s="230" t="s">
        <v>396</v>
      </c>
      <c r="AU546" s="230" t="s">
        <v>83</v>
      </c>
      <c r="AY546" s="16" t="s">
        <v>145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6" t="s">
        <v>79</v>
      </c>
      <c r="BK546" s="231">
        <f>ROUND(I546*H546,2)</f>
        <v>0</v>
      </c>
      <c r="BL546" s="16" t="s">
        <v>231</v>
      </c>
      <c r="BM546" s="230" t="s">
        <v>958</v>
      </c>
    </row>
    <row r="547" s="2" customFormat="1" ht="49.05" customHeight="1">
      <c r="A547" s="37"/>
      <c r="B547" s="38"/>
      <c r="C547" s="218" t="s">
        <v>959</v>
      </c>
      <c r="D547" s="218" t="s">
        <v>147</v>
      </c>
      <c r="E547" s="219" t="s">
        <v>960</v>
      </c>
      <c r="F547" s="220" t="s">
        <v>961</v>
      </c>
      <c r="G547" s="221" t="s">
        <v>171</v>
      </c>
      <c r="H547" s="222">
        <v>6</v>
      </c>
      <c r="I547" s="223"/>
      <c r="J547" s="224">
        <f>ROUND(I547*H547,2)</f>
        <v>0</v>
      </c>
      <c r="K547" s="225"/>
      <c r="L547" s="43"/>
      <c r="M547" s="226" t="s">
        <v>1</v>
      </c>
      <c r="N547" s="227" t="s">
        <v>39</v>
      </c>
      <c r="O547" s="90"/>
      <c r="P547" s="228">
        <f>O547*H547</f>
        <v>0</v>
      </c>
      <c r="Q547" s="228">
        <v>0</v>
      </c>
      <c r="R547" s="228">
        <f>Q547*H547</f>
        <v>0</v>
      </c>
      <c r="S547" s="228">
        <v>0</v>
      </c>
      <c r="T547" s="229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30" t="s">
        <v>231</v>
      </c>
      <c r="AT547" s="230" t="s">
        <v>147</v>
      </c>
      <c r="AU547" s="230" t="s">
        <v>83</v>
      </c>
      <c r="AY547" s="16" t="s">
        <v>145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6" t="s">
        <v>79</v>
      </c>
      <c r="BK547" s="231">
        <f>ROUND(I547*H547,2)</f>
        <v>0</v>
      </c>
      <c r="BL547" s="16" t="s">
        <v>231</v>
      </c>
      <c r="BM547" s="230" t="s">
        <v>962</v>
      </c>
    </row>
    <row r="548" s="2" customFormat="1" ht="24.15" customHeight="1">
      <c r="A548" s="37"/>
      <c r="B548" s="38"/>
      <c r="C548" s="218" t="s">
        <v>963</v>
      </c>
      <c r="D548" s="218" t="s">
        <v>147</v>
      </c>
      <c r="E548" s="219" t="s">
        <v>964</v>
      </c>
      <c r="F548" s="220" t="s">
        <v>965</v>
      </c>
      <c r="G548" s="221" t="s">
        <v>150</v>
      </c>
      <c r="H548" s="222">
        <v>6</v>
      </c>
      <c r="I548" s="223"/>
      <c r="J548" s="224">
        <f>ROUND(I548*H548,2)</f>
        <v>0</v>
      </c>
      <c r="K548" s="225"/>
      <c r="L548" s="43"/>
      <c r="M548" s="226" t="s">
        <v>1</v>
      </c>
      <c r="N548" s="227" t="s">
        <v>39</v>
      </c>
      <c r="O548" s="90"/>
      <c r="P548" s="228">
        <f>O548*H548</f>
        <v>0</v>
      </c>
      <c r="Q548" s="228">
        <v>0</v>
      </c>
      <c r="R548" s="228">
        <f>Q548*H548</f>
        <v>0</v>
      </c>
      <c r="S548" s="228">
        <v>0</v>
      </c>
      <c r="T548" s="229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0" t="s">
        <v>231</v>
      </c>
      <c r="AT548" s="230" t="s">
        <v>147</v>
      </c>
      <c r="AU548" s="230" t="s">
        <v>83</v>
      </c>
      <c r="AY548" s="16" t="s">
        <v>145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6" t="s">
        <v>79</v>
      </c>
      <c r="BK548" s="231">
        <f>ROUND(I548*H548,2)</f>
        <v>0</v>
      </c>
      <c r="BL548" s="16" t="s">
        <v>231</v>
      </c>
      <c r="BM548" s="230" t="s">
        <v>966</v>
      </c>
    </row>
    <row r="549" s="2" customFormat="1" ht="24.15" customHeight="1">
      <c r="A549" s="37"/>
      <c r="B549" s="38"/>
      <c r="C549" s="218" t="s">
        <v>967</v>
      </c>
      <c r="D549" s="218" t="s">
        <v>147</v>
      </c>
      <c r="E549" s="219" t="s">
        <v>968</v>
      </c>
      <c r="F549" s="220" t="s">
        <v>969</v>
      </c>
      <c r="G549" s="221" t="s">
        <v>150</v>
      </c>
      <c r="H549" s="222">
        <v>6</v>
      </c>
      <c r="I549" s="223"/>
      <c r="J549" s="224">
        <f>ROUND(I549*H549,2)</f>
        <v>0</v>
      </c>
      <c r="K549" s="225"/>
      <c r="L549" s="43"/>
      <c r="M549" s="226" t="s">
        <v>1</v>
      </c>
      <c r="N549" s="227" t="s">
        <v>39</v>
      </c>
      <c r="O549" s="90"/>
      <c r="P549" s="228">
        <f>O549*H549</f>
        <v>0</v>
      </c>
      <c r="Q549" s="228">
        <v>0</v>
      </c>
      <c r="R549" s="228">
        <f>Q549*H549</f>
        <v>0</v>
      </c>
      <c r="S549" s="228">
        <v>0</v>
      </c>
      <c r="T549" s="229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30" t="s">
        <v>231</v>
      </c>
      <c r="AT549" s="230" t="s">
        <v>147</v>
      </c>
      <c r="AU549" s="230" t="s">
        <v>83</v>
      </c>
      <c r="AY549" s="16" t="s">
        <v>145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6" t="s">
        <v>79</v>
      </c>
      <c r="BK549" s="231">
        <f>ROUND(I549*H549,2)</f>
        <v>0</v>
      </c>
      <c r="BL549" s="16" t="s">
        <v>231</v>
      </c>
      <c r="BM549" s="230" t="s">
        <v>970</v>
      </c>
    </row>
    <row r="550" s="12" customFormat="1" ht="22.8" customHeight="1">
      <c r="A550" s="12"/>
      <c r="B550" s="202"/>
      <c r="C550" s="203"/>
      <c r="D550" s="204" t="s">
        <v>73</v>
      </c>
      <c r="E550" s="216" t="s">
        <v>971</v>
      </c>
      <c r="F550" s="216" t="s">
        <v>972</v>
      </c>
      <c r="G550" s="203"/>
      <c r="H550" s="203"/>
      <c r="I550" s="206"/>
      <c r="J550" s="217">
        <f>BK550</f>
        <v>0</v>
      </c>
      <c r="K550" s="203"/>
      <c r="L550" s="208"/>
      <c r="M550" s="209"/>
      <c r="N550" s="210"/>
      <c r="O550" s="210"/>
      <c r="P550" s="211">
        <f>SUM(P551:P558)</f>
        <v>0</v>
      </c>
      <c r="Q550" s="210"/>
      <c r="R550" s="211">
        <f>SUM(R551:R558)</f>
        <v>2.1024410000000002</v>
      </c>
      <c r="S550" s="210"/>
      <c r="T550" s="212">
        <f>SUM(T551:T558)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13" t="s">
        <v>83</v>
      </c>
      <c r="AT550" s="214" t="s">
        <v>73</v>
      </c>
      <c r="AU550" s="214" t="s">
        <v>79</v>
      </c>
      <c r="AY550" s="213" t="s">
        <v>145</v>
      </c>
      <c r="BK550" s="215">
        <f>SUM(BK551:BK558)</f>
        <v>0</v>
      </c>
    </row>
    <row r="551" s="2" customFormat="1" ht="33" customHeight="1">
      <c r="A551" s="37"/>
      <c r="B551" s="38"/>
      <c r="C551" s="218" t="s">
        <v>973</v>
      </c>
      <c r="D551" s="218" t="s">
        <v>147</v>
      </c>
      <c r="E551" s="219" t="s">
        <v>974</v>
      </c>
      <c r="F551" s="220" t="s">
        <v>975</v>
      </c>
      <c r="G551" s="221" t="s">
        <v>171</v>
      </c>
      <c r="H551" s="222">
        <v>2</v>
      </c>
      <c r="I551" s="223"/>
      <c r="J551" s="224">
        <f>ROUND(I551*H551,2)</f>
        <v>0</v>
      </c>
      <c r="K551" s="225"/>
      <c r="L551" s="43"/>
      <c r="M551" s="226" t="s">
        <v>1</v>
      </c>
      <c r="N551" s="227" t="s">
        <v>39</v>
      </c>
      <c r="O551" s="90"/>
      <c r="P551" s="228">
        <f>O551*H551</f>
        <v>0</v>
      </c>
      <c r="Q551" s="228">
        <v>1</v>
      </c>
      <c r="R551" s="228">
        <f>Q551*H551</f>
        <v>2</v>
      </c>
      <c r="S551" s="228">
        <v>0</v>
      </c>
      <c r="T551" s="229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0" t="s">
        <v>231</v>
      </c>
      <c r="AT551" s="230" t="s">
        <v>147</v>
      </c>
      <c r="AU551" s="230" t="s">
        <v>83</v>
      </c>
      <c r="AY551" s="16" t="s">
        <v>145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6" t="s">
        <v>79</v>
      </c>
      <c r="BK551" s="231">
        <f>ROUND(I551*H551,2)</f>
        <v>0</v>
      </c>
      <c r="BL551" s="16" t="s">
        <v>231</v>
      </c>
      <c r="BM551" s="230" t="s">
        <v>976</v>
      </c>
    </row>
    <row r="552" s="2" customFormat="1" ht="44.25" customHeight="1">
      <c r="A552" s="37"/>
      <c r="B552" s="38"/>
      <c r="C552" s="258" t="s">
        <v>977</v>
      </c>
      <c r="D552" s="258" t="s">
        <v>396</v>
      </c>
      <c r="E552" s="259" t="s">
        <v>978</v>
      </c>
      <c r="F552" s="260" t="s">
        <v>979</v>
      </c>
      <c r="G552" s="261" t="s">
        <v>171</v>
      </c>
      <c r="H552" s="262">
        <v>2</v>
      </c>
      <c r="I552" s="263"/>
      <c r="J552" s="264">
        <f>ROUND(I552*H552,2)</f>
        <v>0</v>
      </c>
      <c r="K552" s="265"/>
      <c r="L552" s="266"/>
      <c r="M552" s="267" t="s">
        <v>1</v>
      </c>
      <c r="N552" s="268" t="s">
        <v>39</v>
      </c>
      <c r="O552" s="90"/>
      <c r="P552" s="228">
        <f>O552*H552</f>
        <v>0</v>
      </c>
      <c r="Q552" s="228">
        <v>0.050880000000000002</v>
      </c>
      <c r="R552" s="228">
        <f>Q552*H552</f>
        <v>0.10176</v>
      </c>
      <c r="S552" s="228">
        <v>0</v>
      </c>
      <c r="T552" s="229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30" t="s">
        <v>304</v>
      </c>
      <c r="AT552" s="230" t="s">
        <v>396</v>
      </c>
      <c r="AU552" s="230" t="s">
        <v>83</v>
      </c>
      <c r="AY552" s="16" t="s">
        <v>145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6" t="s">
        <v>79</v>
      </c>
      <c r="BK552" s="231">
        <f>ROUND(I552*H552,2)</f>
        <v>0</v>
      </c>
      <c r="BL552" s="16" t="s">
        <v>231</v>
      </c>
      <c r="BM552" s="230" t="s">
        <v>980</v>
      </c>
    </row>
    <row r="553" s="2" customFormat="1">
      <c r="A553" s="37"/>
      <c r="B553" s="38"/>
      <c r="C553" s="39"/>
      <c r="D553" s="232" t="s">
        <v>152</v>
      </c>
      <c r="E553" s="39"/>
      <c r="F553" s="233" t="s">
        <v>981</v>
      </c>
      <c r="G553" s="39"/>
      <c r="H553" s="39"/>
      <c r="I553" s="234"/>
      <c r="J553" s="39"/>
      <c r="K553" s="39"/>
      <c r="L553" s="43"/>
      <c r="M553" s="235"/>
      <c r="N553" s="236"/>
      <c r="O553" s="90"/>
      <c r="P553" s="90"/>
      <c r="Q553" s="90"/>
      <c r="R553" s="90"/>
      <c r="S553" s="90"/>
      <c r="T553" s="91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16" t="s">
        <v>152</v>
      </c>
      <c r="AU553" s="16" t="s">
        <v>83</v>
      </c>
    </row>
    <row r="554" s="2" customFormat="1" ht="44.25" customHeight="1">
      <c r="A554" s="37"/>
      <c r="B554" s="38"/>
      <c r="C554" s="218" t="s">
        <v>982</v>
      </c>
      <c r="D554" s="218" t="s">
        <v>147</v>
      </c>
      <c r="E554" s="219" t="s">
        <v>983</v>
      </c>
      <c r="F554" s="220" t="s">
        <v>984</v>
      </c>
      <c r="G554" s="221" t="s">
        <v>171</v>
      </c>
      <c r="H554" s="222">
        <v>6</v>
      </c>
      <c r="I554" s="223"/>
      <c r="J554" s="224">
        <f>ROUND(I554*H554,2)</f>
        <v>0</v>
      </c>
      <c r="K554" s="225"/>
      <c r="L554" s="43"/>
      <c r="M554" s="226" t="s">
        <v>1</v>
      </c>
      <c r="N554" s="227" t="s">
        <v>39</v>
      </c>
      <c r="O554" s="90"/>
      <c r="P554" s="228">
        <f>O554*H554</f>
        <v>0</v>
      </c>
      <c r="Q554" s="228">
        <v>6.0000000000000002E-05</v>
      </c>
      <c r="R554" s="228">
        <f>Q554*H554</f>
        <v>0.00036000000000000002</v>
      </c>
      <c r="S554" s="228">
        <v>0</v>
      </c>
      <c r="T554" s="229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30" t="s">
        <v>231</v>
      </c>
      <c r="AT554" s="230" t="s">
        <v>147</v>
      </c>
      <c r="AU554" s="230" t="s">
        <v>83</v>
      </c>
      <c r="AY554" s="16" t="s">
        <v>145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6" t="s">
        <v>79</v>
      </c>
      <c r="BK554" s="231">
        <f>ROUND(I554*H554,2)</f>
        <v>0</v>
      </c>
      <c r="BL554" s="16" t="s">
        <v>231</v>
      </c>
      <c r="BM554" s="230" t="s">
        <v>985</v>
      </c>
    </row>
    <row r="555" s="2" customFormat="1" ht="37.8" customHeight="1">
      <c r="A555" s="37"/>
      <c r="B555" s="38"/>
      <c r="C555" s="218" t="s">
        <v>986</v>
      </c>
      <c r="D555" s="218" t="s">
        <v>147</v>
      </c>
      <c r="E555" s="219" t="s">
        <v>987</v>
      </c>
      <c r="F555" s="220" t="s">
        <v>988</v>
      </c>
      <c r="G555" s="221" t="s">
        <v>434</v>
      </c>
      <c r="H555" s="222">
        <v>4.3499999999999996</v>
      </c>
      <c r="I555" s="223"/>
      <c r="J555" s="224">
        <f>ROUND(I555*H555,2)</f>
        <v>0</v>
      </c>
      <c r="K555" s="225"/>
      <c r="L555" s="43"/>
      <c r="M555" s="226" t="s">
        <v>1</v>
      </c>
      <c r="N555" s="227" t="s">
        <v>39</v>
      </c>
      <c r="O555" s="90"/>
      <c r="P555" s="228">
        <f>O555*H555</f>
        <v>0</v>
      </c>
      <c r="Q555" s="228">
        <v>6.0000000000000002E-05</v>
      </c>
      <c r="R555" s="228">
        <f>Q555*H555</f>
        <v>0.000261</v>
      </c>
      <c r="S555" s="228">
        <v>0</v>
      </c>
      <c r="T555" s="229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30" t="s">
        <v>231</v>
      </c>
      <c r="AT555" s="230" t="s">
        <v>147</v>
      </c>
      <c r="AU555" s="230" t="s">
        <v>83</v>
      </c>
      <c r="AY555" s="16" t="s">
        <v>145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6" t="s">
        <v>79</v>
      </c>
      <c r="BK555" s="231">
        <f>ROUND(I555*H555,2)</f>
        <v>0</v>
      </c>
      <c r="BL555" s="16" t="s">
        <v>231</v>
      </c>
      <c r="BM555" s="230" t="s">
        <v>989</v>
      </c>
    </row>
    <row r="556" s="2" customFormat="1" ht="37.8" customHeight="1">
      <c r="A556" s="37"/>
      <c r="B556" s="38"/>
      <c r="C556" s="218" t="s">
        <v>990</v>
      </c>
      <c r="D556" s="218" t="s">
        <v>147</v>
      </c>
      <c r="E556" s="219" t="s">
        <v>991</v>
      </c>
      <c r="F556" s="220" t="s">
        <v>992</v>
      </c>
      <c r="G556" s="221" t="s">
        <v>171</v>
      </c>
      <c r="H556" s="222">
        <v>1</v>
      </c>
      <c r="I556" s="223"/>
      <c r="J556" s="224">
        <f>ROUND(I556*H556,2)</f>
        <v>0</v>
      </c>
      <c r="K556" s="225"/>
      <c r="L556" s="43"/>
      <c r="M556" s="226" t="s">
        <v>1</v>
      </c>
      <c r="N556" s="227" t="s">
        <v>39</v>
      </c>
      <c r="O556" s="90"/>
      <c r="P556" s="228">
        <f>O556*H556</f>
        <v>0</v>
      </c>
      <c r="Q556" s="228">
        <v>6.0000000000000002E-05</v>
      </c>
      <c r="R556" s="228">
        <f>Q556*H556</f>
        <v>6.0000000000000002E-05</v>
      </c>
      <c r="S556" s="228">
        <v>0</v>
      </c>
      <c r="T556" s="229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30" t="s">
        <v>231</v>
      </c>
      <c r="AT556" s="230" t="s">
        <v>147</v>
      </c>
      <c r="AU556" s="230" t="s">
        <v>83</v>
      </c>
      <c r="AY556" s="16" t="s">
        <v>145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6" t="s">
        <v>79</v>
      </c>
      <c r="BK556" s="231">
        <f>ROUND(I556*H556,2)</f>
        <v>0</v>
      </c>
      <c r="BL556" s="16" t="s">
        <v>231</v>
      </c>
      <c r="BM556" s="230" t="s">
        <v>993</v>
      </c>
    </row>
    <row r="557" s="2" customFormat="1" ht="24.15" customHeight="1">
      <c r="A557" s="37"/>
      <c r="B557" s="38"/>
      <c r="C557" s="218" t="s">
        <v>994</v>
      </c>
      <c r="D557" s="218" t="s">
        <v>147</v>
      </c>
      <c r="E557" s="219" t="s">
        <v>995</v>
      </c>
      <c r="F557" s="220" t="s">
        <v>996</v>
      </c>
      <c r="G557" s="221" t="s">
        <v>150</v>
      </c>
      <c r="H557" s="222">
        <v>2.1019999999999999</v>
      </c>
      <c r="I557" s="223"/>
      <c r="J557" s="224">
        <f>ROUND(I557*H557,2)</f>
        <v>0</v>
      </c>
      <c r="K557" s="225"/>
      <c r="L557" s="43"/>
      <c r="M557" s="226" t="s">
        <v>1</v>
      </c>
      <c r="N557" s="227" t="s">
        <v>39</v>
      </c>
      <c r="O557" s="90"/>
      <c r="P557" s="228">
        <f>O557*H557</f>
        <v>0</v>
      </c>
      <c r="Q557" s="228">
        <v>0</v>
      </c>
      <c r="R557" s="228">
        <f>Q557*H557</f>
        <v>0</v>
      </c>
      <c r="S557" s="228">
        <v>0</v>
      </c>
      <c r="T557" s="229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30" t="s">
        <v>231</v>
      </c>
      <c r="AT557" s="230" t="s">
        <v>147</v>
      </c>
      <c r="AU557" s="230" t="s">
        <v>83</v>
      </c>
      <c r="AY557" s="16" t="s">
        <v>145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6" t="s">
        <v>79</v>
      </c>
      <c r="BK557" s="231">
        <f>ROUND(I557*H557,2)</f>
        <v>0</v>
      </c>
      <c r="BL557" s="16" t="s">
        <v>231</v>
      </c>
      <c r="BM557" s="230" t="s">
        <v>997</v>
      </c>
    </row>
    <row r="558" s="2" customFormat="1" ht="24.15" customHeight="1">
      <c r="A558" s="37"/>
      <c r="B558" s="38"/>
      <c r="C558" s="218" t="s">
        <v>998</v>
      </c>
      <c r="D558" s="218" t="s">
        <v>147</v>
      </c>
      <c r="E558" s="219" t="s">
        <v>999</v>
      </c>
      <c r="F558" s="220" t="s">
        <v>1000</v>
      </c>
      <c r="G558" s="221" t="s">
        <v>150</v>
      </c>
      <c r="H558" s="222">
        <v>2.1019999999999999</v>
      </c>
      <c r="I558" s="223"/>
      <c r="J558" s="224">
        <f>ROUND(I558*H558,2)</f>
        <v>0</v>
      </c>
      <c r="K558" s="225"/>
      <c r="L558" s="43"/>
      <c r="M558" s="226" t="s">
        <v>1</v>
      </c>
      <c r="N558" s="227" t="s">
        <v>39</v>
      </c>
      <c r="O558" s="90"/>
      <c r="P558" s="228">
        <f>O558*H558</f>
        <v>0</v>
      </c>
      <c r="Q558" s="228">
        <v>0</v>
      </c>
      <c r="R558" s="228">
        <f>Q558*H558</f>
        <v>0</v>
      </c>
      <c r="S558" s="228">
        <v>0</v>
      </c>
      <c r="T558" s="229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30" t="s">
        <v>231</v>
      </c>
      <c r="AT558" s="230" t="s">
        <v>147</v>
      </c>
      <c r="AU558" s="230" t="s">
        <v>83</v>
      </c>
      <c r="AY558" s="16" t="s">
        <v>145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6" t="s">
        <v>79</v>
      </c>
      <c r="BK558" s="231">
        <f>ROUND(I558*H558,2)</f>
        <v>0</v>
      </c>
      <c r="BL558" s="16" t="s">
        <v>231</v>
      </c>
      <c r="BM558" s="230" t="s">
        <v>1001</v>
      </c>
    </row>
    <row r="559" s="12" customFormat="1" ht="22.8" customHeight="1">
      <c r="A559" s="12"/>
      <c r="B559" s="202"/>
      <c r="C559" s="203"/>
      <c r="D559" s="204" t="s">
        <v>73</v>
      </c>
      <c r="E559" s="216" t="s">
        <v>1002</v>
      </c>
      <c r="F559" s="216" t="s">
        <v>1003</v>
      </c>
      <c r="G559" s="203"/>
      <c r="H559" s="203"/>
      <c r="I559" s="206"/>
      <c r="J559" s="217">
        <f>BK559</f>
        <v>0</v>
      </c>
      <c r="K559" s="203"/>
      <c r="L559" s="208"/>
      <c r="M559" s="209"/>
      <c r="N559" s="210"/>
      <c r="O559" s="210"/>
      <c r="P559" s="211">
        <f>SUM(P560:P583)</f>
        <v>0</v>
      </c>
      <c r="Q559" s="210"/>
      <c r="R559" s="211">
        <f>SUM(R560:R583)</f>
        <v>1.56404375</v>
      </c>
      <c r="S559" s="210"/>
      <c r="T559" s="212">
        <f>SUM(T560:T583)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13" t="s">
        <v>83</v>
      </c>
      <c r="AT559" s="214" t="s">
        <v>73</v>
      </c>
      <c r="AU559" s="214" t="s">
        <v>79</v>
      </c>
      <c r="AY559" s="213" t="s">
        <v>145</v>
      </c>
      <c r="BK559" s="215">
        <f>SUM(BK560:BK583)</f>
        <v>0</v>
      </c>
    </row>
    <row r="560" s="2" customFormat="1" ht="16.5" customHeight="1">
      <c r="A560" s="37"/>
      <c r="B560" s="38"/>
      <c r="C560" s="218" t="s">
        <v>1004</v>
      </c>
      <c r="D560" s="218" t="s">
        <v>147</v>
      </c>
      <c r="E560" s="219" t="s">
        <v>1005</v>
      </c>
      <c r="F560" s="220" t="s">
        <v>1006</v>
      </c>
      <c r="G560" s="221" t="s">
        <v>166</v>
      </c>
      <c r="H560" s="222">
        <v>47.414999999999999</v>
      </c>
      <c r="I560" s="223"/>
      <c r="J560" s="224">
        <f>ROUND(I560*H560,2)</f>
        <v>0</v>
      </c>
      <c r="K560" s="225"/>
      <c r="L560" s="43"/>
      <c r="M560" s="226" t="s">
        <v>1</v>
      </c>
      <c r="N560" s="227" t="s">
        <v>39</v>
      </c>
      <c r="O560" s="90"/>
      <c r="P560" s="228">
        <f>O560*H560</f>
        <v>0</v>
      </c>
      <c r="Q560" s="228">
        <v>0</v>
      </c>
      <c r="R560" s="228">
        <f>Q560*H560</f>
        <v>0</v>
      </c>
      <c r="S560" s="228">
        <v>0</v>
      </c>
      <c r="T560" s="229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30" t="s">
        <v>231</v>
      </c>
      <c r="AT560" s="230" t="s">
        <v>147</v>
      </c>
      <c r="AU560" s="230" t="s">
        <v>83</v>
      </c>
      <c r="AY560" s="16" t="s">
        <v>145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6" t="s">
        <v>79</v>
      </c>
      <c r="BK560" s="231">
        <f>ROUND(I560*H560,2)</f>
        <v>0</v>
      </c>
      <c r="BL560" s="16" t="s">
        <v>231</v>
      </c>
      <c r="BM560" s="230" t="s">
        <v>1007</v>
      </c>
    </row>
    <row r="561" s="13" customFormat="1">
      <c r="A561" s="13"/>
      <c r="B561" s="237"/>
      <c r="C561" s="238"/>
      <c r="D561" s="232" t="s">
        <v>154</v>
      </c>
      <c r="E561" s="239" t="s">
        <v>1</v>
      </c>
      <c r="F561" s="240" t="s">
        <v>1008</v>
      </c>
      <c r="G561" s="238"/>
      <c r="H561" s="241">
        <v>40.140000000000001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154</v>
      </c>
      <c r="AU561" s="247" t="s">
        <v>83</v>
      </c>
      <c r="AV561" s="13" t="s">
        <v>83</v>
      </c>
      <c r="AW561" s="13" t="s">
        <v>31</v>
      </c>
      <c r="AX561" s="13" t="s">
        <v>74</v>
      </c>
      <c r="AY561" s="247" t="s">
        <v>145</v>
      </c>
    </row>
    <row r="562" s="13" customFormat="1">
      <c r="A562" s="13"/>
      <c r="B562" s="237"/>
      <c r="C562" s="238"/>
      <c r="D562" s="232" t="s">
        <v>154</v>
      </c>
      <c r="E562" s="239" t="s">
        <v>1</v>
      </c>
      <c r="F562" s="240" t="s">
        <v>1009</v>
      </c>
      <c r="G562" s="238"/>
      <c r="H562" s="241">
        <v>7.2750000000000004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7" t="s">
        <v>154</v>
      </c>
      <c r="AU562" s="247" t="s">
        <v>83</v>
      </c>
      <c r="AV562" s="13" t="s">
        <v>83</v>
      </c>
      <c r="AW562" s="13" t="s">
        <v>31</v>
      </c>
      <c r="AX562" s="13" t="s">
        <v>74</v>
      </c>
      <c r="AY562" s="247" t="s">
        <v>145</v>
      </c>
    </row>
    <row r="563" s="2" customFormat="1" ht="16.5" customHeight="1">
      <c r="A563" s="37"/>
      <c r="B563" s="38"/>
      <c r="C563" s="218" t="s">
        <v>1010</v>
      </c>
      <c r="D563" s="218" t="s">
        <v>147</v>
      </c>
      <c r="E563" s="219" t="s">
        <v>1011</v>
      </c>
      <c r="F563" s="220" t="s">
        <v>1012</v>
      </c>
      <c r="G563" s="221" t="s">
        <v>166</v>
      </c>
      <c r="H563" s="222">
        <v>94.829999999999998</v>
      </c>
      <c r="I563" s="223"/>
      <c r="J563" s="224">
        <f>ROUND(I563*H563,2)</f>
        <v>0</v>
      </c>
      <c r="K563" s="225"/>
      <c r="L563" s="43"/>
      <c r="M563" s="226" t="s">
        <v>1</v>
      </c>
      <c r="N563" s="227" t="s">
        <v>39</v>
      </c>
      <c r="O563" s="90"/>
      <c r="P563" s="228">
        <f>O563*H563</f>
        <v>0</v>
      </c>
      <c r="Q563" s="228">
        <v>0.00029999999999999997</v>
      </c>
      <c r="R563" s="228">
        <f>Q563*H563</f>
        <v>0.028448999999999999</v>
      </c>
      <c r="S563" s="228">
        <v>0</v>
      </c>
      <c r="T563" s="229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30" t="s">
        <v>231</v>
      </c>
      <c r="AT563" s="230" t="s">
        <v>147</v>
      </c>
      <c r="AU563" s="230" t="s">
        <v>83</v>
      </c>
      <c r="AY563" s="16" t="s">
        <v>145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6" t="s">
        <v>79</v>
      </c>
      <c r="BK563" s="231">
        <f>ROUND(I563*H563,2)</f>
        <v>0</v>
      </c>
      <c r="BL563" s="16" t="s">
        <v>231</v>
      </c>
      <c r="BM563" s="230" t="s">
        <v>1013</v>
      </c>
    </row>
    <row r="564" s="13" customFormat="1">
      <c r="A564" s="13"/>
      <c r="B564" s="237"/>
      <c r="C564" s="238"/>
      <c r="D564" s="232" t="s">
        <v>154</v>
      </c>
      <c r="E564" s="239" t="s">
        <v>1</v>
      </c>
      <c r="F564" s="240" t="s">
        <v>1008</v>
      </c>
      <c r="G564" s="238"/>
      <c r="H564" s="241">
        <v>40.140000000000001</v>
      </c>
      <c r="I564" s="242"/>
      <c r="J564" s="238"/>
      <c r="K564" s="238"/>
      <c r="L564" s="243"/>
      <c r="M564" s="244"/>
      <c r="N564" s="245"/>
      <c r="O564" s="245"/>
      <c r="P564" s="245"/>
      <c r="Q564" s="245"/>
      <c r="R564" s="245"/>
      <c r="S564" s="245"/>
      <c r="T564" s="24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7" t="s">
        <v>154</v>
      </c>
      <c r="AU564" s="247" t="s">
        <v>83</v>
      </c>
      <c r="AV564" s="13" t="s">
        <v>83</v>
      </c>
      <c r="AW564" s="13" t="s">
        <v>31</v>
      </c>
      <c r="AX564" s="13" t="s">
        <v>74</v>
      </c>
      <c r="AY564" s="247" t="s">
        <v>145</v>
      </c>
    </row>
    <row r="565" s="13" customFormat="1">
      <c r="A565" s="13"/>
      <c r="B565" s="237"/>
      <c r="C565" s="238"/>
      <c r="D565" s="232" t="s">
        <v>154</v>
      </c>
      <c r="E565" s="239" t="s">
        <v>1</v>
      </c>
      <c r="F565" s="240" t="s">
        <v>1009</v>
      </c>
      <c r="G565" s="238"/>
      <c r="H565" s="241">
        <v>7.2750000000000004</v>
      </c>
      <c r="I565" s="242"/>
      <c r="J565" s="238"/>
      <c r="K565" s="238"/>
      <c r="L565" s="243"/>
      <c r="M565" s="244"/>
      <c r="N565" s="245"/>
      <c r="O565" s="245"/>
      <c r="P565" s="245"/>
      <c r="Q565" s="245"/>
      <c r="R565" s="245"/>
      <c r="S565" s="245"/>
      <c r="T565" s="24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7" t="s">
        <v>154</v>
      </c>
      <c r="AU565" s="247" t="s">
        <v>83</v>
      </c>
      <c r="AV565" s="13" t="s">
        <v>83</v>
      </c>
      <c r="AW565" s="13" t="s">
        <v>31</v>
      </c>
      <c r="AX565" s="13" t="s">
        <v>74</v>
      </c>
      <c r="AY565" s="247" t="s">
        <v>145</v>
      </c>
    </row>
    <row r="566" s="13" customFormat="1">
      <c r="A566" s="13"/>
      <c r="B566" s="237"/>
      <c r="C566" s="238"/>
      <c r="D566" s="232" t="s">
        <v>154</v>
      </c>
      <c r="E566" s="238"/>
      <c r="F566" s="240" t="s">
        <v>1014</v>
      </c>
      <c r="G566" s="238"/>
      <c r="H566" s="241">
        <v>94.829999999999998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7" t="s">
        <v>154</v>
      </c>
      <c r="AU566" s="247" t="s">
        <v>83</v>
      </c>
      <c r="AV566" s="13" t="s">
        <v>83</v>
      </c>
      <c r="AW566" s="13" t="s">
        <v>4</v>
      </c>
      <c r="AX566" s="13" t="s">
        <v>79</v>
      </c>
      <c r="AY566" s="247" t="s">
        <v>145</v>
      </c>
    </row>
    <row r="567" s="2" customFormat="1" ht="21.75" customHeight="1">
      <c r="A567" s="37"/>
      <c r="B567" s="38"/>
      <c r="C567" s="218" t="s">
        <v>1015</v>
      </c>
      <c r="D567" s="218" t="s">
        <v>147</v>
      </c>
      <c r="E567" s="219" t="s">
        <v>1016</v>
      </c>
      <c r="F567" s="220" t="s">
        <v>1017</v>
      </c>
      <c r="G567" s="221" t="s">
        <v>166</v>
      </c>
      <c r="H567" s="222">
        <v>40.140000000000001</v>
      </c>
      <c r="I567" s="223"/>
      <c r="J567" s="224">
        <f>ROUND(I567*H567,2)</f>
        <v>0</v>
      </c>
      <c r="K567" s="225"/>
      <c r="L567" s="43"/>
      <c r="M567" s="226" t="s">
        <v>1</v>
      </c>
      <c r="N567" s="227" t="s">
        <v>39</v>
      </c>
      <c r="O567" s="90"/>
      <c r="P567" s="228">
        <f>O567*H567</f>
        <v>0</v>
      </c>
      <c r="Q567" s="228">
        <v>0.0045500000000000002</v>
      </c>
      <c r="R567" s="228">
        <f>Q567*H567</f>
        <v>0.18263700000000002</v>
      </c>
      <c r="S567" s="228">
        <v>0</v>
      </c>
      <c r="T567" s="229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30" t="s">
        <v>231</v>
      </c>
      <c r="AT567" s="230" t="s">
        <v>147</v>
      </c>
      <c r="AU567" s="230" t="s">
        <v>83</v>
      </c>
      <c r="AY567" s="16" t="s">
        <v>145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6" t="s">
        <v>79</v>
      </c>
      <c r="BK567" s="231">
        <f>ROUND(I567*H567,2)</f>
        <v>0</v>
      </c>
      <c r="BL567" s="16" t="s">
        <v>231</v>
      </c>
      <c r="BM567" s="230" t="s">
        <v>1018</v>
      </c>
    </row>
    <row r="568" s="13" customFormat="1">
      <c r="A568" s="13"/>
      <c r="B568" s="237"/>
      <c r="C568" s="238"/>
      <c r="D568" s="232" t="s">
        <v>154</v>
      </c>
      <c r="E568" s="239" t="s">
        <v>1</v>
      </c>
      <c r="F568" s="240" t="s">
        <v>1019</v>
      </c>
      <c r="G568" s="238"/>
      <c r="H568" s="241">
        <v>40.140000000000001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7" t="s">
        <v>154</v>
      </c>
      <c r="AU568" s="247" t="s">
        <v>83</v>
      </c>
      <c r="AV568" s="13" t="s">
        <v>83</v>
      </c>
      <c r="AW568" s="13" t="s">
        <v>31</v>
      </c>
      <c r="AX568" s="13" t="s">
        <v>74</v>
      </c>
      <c r="AY568" s="247" t="s">
        <v>145</v>
      </c>
    </row>
    <row r="569" s="2" customFormat="1" ht="24.15" customHeight="1">
      <c r="A569" s="37"/>
      <c r="B569" s="38"/>
      <c r="C569" s="218" t="s">
        <v>1020</v>
      </c>
      <c r="D569" s="218" t="s">
        <v>147</v>
      </c>
      <c r="E569" s="219" t="s">
        <v>1021</v>
      </c>
      <c r="F569" s="220" t="s">
        <v>1022</v>
      </c>
      <c r="G569" s="221" t="s">
        <v>434</v>
      </c>
      <c r="H569" s="222">
        <v>48.5</v>
      </c>
      <c r="I569" s="223"/>
      <c r="J569" s="224">
        <f>ROUND(I569*H569,2)</f>
        <v>0</v>
      </c>
      <c r="K569" s="225"/>
      <c r="L569" s="43"/>
      <c r="M569" s="226" t="s">
        <v>1</v>
      </c>
      <c r="N569" s="227" t="s">
        <v>39</v>
      </c>
      <c r="O569" s="90"/>
      <c r="P569" s="228">
        <f>O569*H569</f>
        <v>0</v>
      </c>
      <c r="Q569" s="228">
        <v>0.00058</v>
      </c>
      <c r="R569" s="228">
        <f>Q569*H569</f>
        <v>0.028129999999999999</v>
      </c>
      <c r="S569" s="228">
        <v>0</v>
      </c>
      <c r="T569" s="229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30" t="s">
        <v>231</v>
      </c>
      <c r="AT569" s="230" t="s">
        <v>147</v>
      </c>
      <c r="AU569" s="230" t="s">
        <v>83</v>
      </c>
      <c r="AY569" s="16" t="s">
        <v>145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6" t="s">
        <v>79</v>
      </c>
      <c r="BK569" s="231">
        <f>ROUND(I569*H569,2)</f>
        <v>0</v>
      </c>
      <c r="BL569" s="16" t="s">
        <v>231</v>
      </c>
      <c r="BM569" s="230" t="s">
        <v>1023</v>
      </c>
    </row>
    <row r="570" s="13" customFormat="1">
      <c r="A570" s="13"/>
      <c r="B570" s="237"/>
      <c r="C570" s="238"/>
      <c r="D570" s="232" t="s">
        <v>154</v>
      </c>
      <c r="E570" s="239" t="s">
        <v>1</v>
      </c>
      <c r="F570" s="240" t="s">
        <v>1024</v>
      </c>
      <c r="G570" s="238"/>
      <c r="H570" s="241">
        <v>48.5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7" t="s">
        <v>154</v>
      </c>
      <c r="AU570" s="247" t="s">
        <v>83</v>
      </c>
      <c r="AV570" s="13" t="s">
        <v>83</v>
      </c>
      <c r="AW570" s="13" t="s">
        <v>31</v>
      </c>
      <c r="AX570" s="13" t="s">
        <v>74</v>
      </c>
      <c r="AY570" s="247" t="s">
        <v>145</v>
      </c>
    </row>
    <row r="571" s="2" customFormat="1" ht="37.8" customHeight="1">
      <c r="A571" s="37"/>
      <c r="B571" s="38"/>
      <c r="C571" s="218" t="s">
        <v>1025</v>
      </c>
      <c r="D571" s="218" t="s">
        <v>147</v>
      </c>
      <c r="E571" s="219" t="s">
        <v>1026</v>
      </c>
      <c r="F571" s="220" t="s">
        <v>1027</v>
      </c>
      <c r="G571" s="221" t="s">
        <v>166</v>
      </c>
      <c r="H571" s="222">
        <v>40.140000000000001</v>
      </c>
      <c r="I571" s="223"/>
      <c r="J571" s="224">
        <f>ROUND(I571*H571,2)</f>
        <v>0</v>
      </c>
      <c r="K571" s="225"/>
      <c r="L571" s="43"/>
      <c r="M571" s="226" t="s">
        <v>1</v>
      </c>
      <c r="N571" s="227" t="s">
        <v>39</v>
      </c>
      <c r="O571" s="90"/>
      <c r="P571" s="228">
        <f>O571*H571</f>
        <v>0</v>
      </c>
      <c r="Q571" s="228">
        <v>0.0068900000000000003</v>
      </c>
      <c r="R571" s="228">
        <f>Q571*H571</f>
        <v>0.27656459999999999</v>
      </c>
      <c r="S571" s="228">
        <v>0</v>
      </c>
      <c r="T571" s="229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30" t="s">
        <v>231</v>
      </c>
      <c r="AT571" s="230" t="s">
        <v>147</v>
      </c>
      <c r="AU571" s="230" t="s">
        <v>83</v>
      </c>
      <c r="AY571" s="16" t="s">
        <v>145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6" t="s">
        <v>79</v>
      </c>
      <c r="BK571" s="231">
        <f>ROUND(I571*H571,2)</f>
        <v>0</v>
      </c>
      <c r="BL571" s="16" t="s">
        <v>231</v>
      </c>
      <c r="BM571" s="230" t="s">
        <v>1028</v>
      </c>
    </row>
    <row r="572" s="13" customFormat="1">
      <c r="A572" s="13"/>
      <c r="B572" s="237"/>
      <c r="C572" s="238"/>
      <c r="D572" s="232" t="s">
        <v>154</v>
      </c>
      <c r="E572" s="239" t="s">
        <v>1</v>
      </c>
      <c r="F572" s="240" t="s">
        <v>1019</v>
      </c>
      <c r="G572" s="238"/>
      <c r="H572" s="241">
        <v>40.140000000000001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154</v>
      </c>
      <c r="AU572" s="247" t="s">
        <v>83</v>
      </c>
      <c r="AV572" s="13" t="s">
        <v>83</v>
      </c>
      <c r="AW572" s="13" t="s">
        <v>31</v>
      </c>
      <c r="AX572" s="13" t="s">
        <v>74</v>
      </c>
      <c r="AY572" s="247" t="s">
        <v>145</v>
      </c>
    </row>
    <row r="573" s="2" customFormat="1" ht="37.8" customHeight="1">
      <c r="A573" s="37"/>
      <c r="B573" s="38"/>
      <c r="C573" s="258" t="s">
        <v>1029</v>
      </c>
      <c r="D573" s="258" t="s">
        <v>396</v>
      </c>
      <c r="E573" s="259" t="s">
        <v>1030</v>
      </c>
      <c r="F573" s="260" t="s">
        <v>1031</v>
      </c>
      <c r="G573" s="261" t="s">
        <v>166</v>
      </c>
      <c r="H573" s="262">
        <v>51.747</v>
      </c>
      <c r="I573" s="263"/>
      <c r="J573" s="264">
        <f>ROUND(I573*H573,2)</f>
        <v>0</v>
      </c>
      <c r="K573" s="265"/>
      <c r="L573" s="266"/>
      <c r="M573" s="267" t="s">
        <v>1</v>
      </c>
      <c r="N573" s="268" t="s">
        <v>39</v>
      </c>
      <c r="O573" s="90"/>
      <c r="P573" s="228">
        <f>O573*H573</f>
        <v>0</v>
      </c>
      <c r="Q573" s="228">
        <v>0.019199999999999998</v>
      </c>
      <c r="R573" s="228">
        <f>Q573*H573</f>
        <v>0.99354239999999994</v>
      </c>
      <c r="S573" s="228">
        <v>0</v>
      </c>
      <c r="T573" s="229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30" t="s">
        <v>304</v>
      </c>
      <c r="AT573" s="230" t="s">
        <v>396</v>
      </c>
      <c r="AU573" s="230" t="s">
        <v>83</v>
      </c>
      <c r="AY573" s="16" t="s">
        <v>145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6" t="s">
        <v>79</v>
      </c>
      <c r="BK573" s="231">
        <f>ROUND(I573*H573,2)</f>
        <v>0</v>
      </c>
      <c r="BL573" s="16" t="s">
        <v>231</v>
      </c>
      <c r="BM573" s="230" t="s">
        <v>1032</v>
      </c>
    </row>
    <row r="574" s="13" customFormat="1">
      <c r="A574" s="13"/>
      <c r="B574" s="237"/>
      <c r="C574" s="238"/>
      <c r="D574" s="232" t="s">
        <v>154</v>
      </c>
      <c r="E574" s="239" t="s">
        <v>1</v>
      </c>
      <c r="F574" s="240" t="s">
        <v>1008</v>
      </c>
      <c r="G574" s="238"/>
      <c r="H574" s="241">
        <v>40.140000000000001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154</v>
      </c>
      <c r="AU574" s="247" t="s">
        <v>83</v>
      </c>
      <c r="AV574" s="13" t="s">
        <v>83</v>
      </c>
      <c r="AW574" s="13" t="s">
        <v>31</v>
      </c>
      <c r="AX574" s="13" t="s">
        <v>74</v>
      </c>
      <c r="AY574" s="247" t="s">
        <v>145</v>
      </c>
    </row>
    <row r="575" s="13" customFormat="1">
      <c r="A575" s="13"/>
      <c r="B575" s="237"/>
      <c r="C575" s="238"/>
      <c r="D575" s="232" t="s">
        <v>154</v>
      </c>
      <c r="E575" s="239" t="s">
        <v>1</v>
      </c>
      <c r="F575" s="240" t="s">
        <v>1033</v>
      </c>
      <c r="G575" s="238"/>
      <c r="H575" s="241">
        <v>6.0629999999999997</v>
      </c>
      <c r="I575" s="242"/>
      <c r="J575" s="238"/>
      <c r="K575" s="238"/>
      <c r="L575" s="243"/>
      <c r="M575" s="244"/>
      <c r="N575" s="245"/>
      <c r="O575" s="245"/>
      <c r="P575" s="245"/>
      <c r="Q575" s="245"/>
      <c r="R575" s="245"/>
      <c r="S575" s="245"/>
      <c r="T575" s="24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7" t="s">
        <v>154</v>
      </c>
      <c r="AU575" s="247" t="s">
        <v>83</v>
      </c>
      <c r="AV575" s="13" t="s">
        <v>83</v>
      </c>
      <c r="AW575" s="13" t="s">
        <v>31</v>
      </c>
      <c r="AX575" s="13" t="s">
        <v>74</v>
      </c>
      <c r="AY575" s="247" t="s">
        <v>145</v>
      </c>
    </row>
    <row r="576" s="13" customFormat="1">
      <c r="A576" s="13"/>
      <c r="B576" s="237"/>
      <c r="C576" s="238"/>
      <c r="D576" s="232" t="s">
        <v>154</v>
      </c>
      <c r="E576" s="238"/>
      <c r="F576" s="240" t="s">
        <v>1034</v>
      </c>
      <c r="G576" s="238"/>
      <c r="H576" s="241">
        <v>51.747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7" t="s">
        <v>154</v>
      </c>
      <c r="AU576" s="247" t="s">
        <v>83</v>
      </c>
      <c r="AV576" s="13" t="s">
        <v>83</v>
      </c>
      <c r="AW576" s="13" t="s">
        <v>4</v>
      </c>
      <c r="AX576" s="13" t="s">
        <v>79</v>
      </c>
      <c r="AY576" s="247" t="s">
        <v>145</v>
      </c>
    </row>
    <row r="577" s="2" customFormat="1" ht="37.8" customHeight="1">
      <c r="A577" s="37"/>
      <c r="B577" s="38"/>
      <c r="C577" s="218" t="s">
        <v>1035</v>
      </c>
      <c r="D577" s="218" t="s">
        <v>147</v>
      </c>
      <c r="E577" s="219" t="s">
        <v>1036</v>
      </c>
      <c r="F577" s="220" t="s">
        <v>1037</v>
      </c>
      <c r="G577" s="221" t="s">
        <v>166</v>
      </c>
      <c r="H577" s="222">
        <v>34.899999999999999</v>
      </c>
      <c r="I577" s="223"/>
      <c r="J577" s="224">
        <f>ROUND(I577*H577,2)</f>
        <v>0</v>
      </c>
      <c r="K577" s="225"/>
      <c r="L577" s="43"/>
      <c r="M577" s="226" t="s">
        <v>1</v>
      </c>
      <c r="N577" s="227" t="s">
        <v>39</v>
      </c>
      <c r="O577" s="90"/>
      <c r="P577" s="228">
        <f>O577*H577</f>
        <v>0</v>
      </c>
      <c r="Q577" s="228">
        <v>0.0015</v>
      </c>
      <c r="R577" s="228">
        <f>Q577*H577</f>
        <v>0.052350000000000001</v>
      </c>
      <c r="S577" s="228">
        <v>0</v>
      </c>
      <c r="T577" s="229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30" t="s">
        <v>231</v>
      </c>
      <c r="AT577" s="230" t="s">
        <v>147</v>
      </c>
      <c r="AU577" s="230" t="s">
        <v>83</v>
      </c>
      <c r="AY577" s="16" t="s">
        <v>145</v>
      </c>
      <c r="BE577" s="231">
        <f>IF(N577="základní",J577,0)</f>
        <v>0</v>
      </c>
      <c r="BF577" s="231">
        <f>IF(N577="snížená",J577,0)</f>
        <v>0</v>
      </c>
      <c r="BG577" s="231">
        <f>IF(N577="zákl. přenesená",J577,0)</f>
        <v>0</v>
      </c>
      <c r="BH577" s="231">
        <f>IF(N577="sníž. přenesená",J577,0)</f>
        <v>0</v>
      </c>
      <c r="BI577" s="231">
        <f>IF(N577="nulová",J577,0)</f>
        <v>0</v>
      </c>
      <c r="BJ577" s="16" t="s">
        <v>79</v>
      </c>
      <c r="BK577" s="231">
        <f>ROUND(I577*H577,2)</f>
        <v>0</v>
      </c>
      <c r="BL577" s="16" t="s">
        <v>231</v>
      </c>
      <c r="BM577" s="230" t="s">
        <v>1038</v>
      </c>
    </row>
    <row r="578" s="14" customFormat="1">
      <c r="A578" s="14"/>
      <c r="B578" s="248"/>
      <c r="C578" s="249"/>
      <c r="D578" s="232" t="s">
        <v>154</v>
      </c>
      <c r="E578" s="250" t="s">
        <v>1</v>
      </c>
      <c r="F578" s="251" t="s">
        <v>1039</v>
      </c>
      <c r="G578" s="249"/>
      <c r="H578" s="250" t="s">
        <v>1</v>
      </c>
      <c r="I578" s="252"/>
      <c r="J578" s="249"/>
      <c r="K578" s="249"/>
      <c r="L578" s="253"/>
      <c r="M578" s="254"/>
      <c r="N578" s="255"/>
      <c r="O578" s="255"/>
      <c r="P578" s="255"/>
      <c r="Q578" s="255"/>
      <c r="R578" s="255"/>
      <c r="S578" s="255"/>
      <c r="T578" s="256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7" t="s">
        <v>154</v>
      </c>
      <c r="AU578" s="257" t="s">
        <v>83</v>
      </c>
      <c r="AV578" s="14" t="s">
        <v>79</v>
      </c>
      <c r="AW578" s="14" t="s">
        <v>31</v>
      </c>
      <c r="AX578" s="14" t="s">
        <v>74</v>
      </c>
      <c r="AY578" s="257" t="s">
        <v>145</v>
      </c>
    </row>
    <row r="579" s="13" customFormat="1">
      <c r="A579" s="13"/>
      <c r="B579" s="237"/>
      <c r="C579" s="238"/>
      <c r="D579" s="232" t="s">
        <v>154</v>
      </c>
      <c r="E579" s="239" t="s">
        <v>1</v>
      </c>
      <c r="F579" s="240" t="s">
        <v>1040</v>
      </c>
      <c r="G579" s="238"/>
      <c r="H579" s="241">
        <v>19.899999999999999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7" t="s">
        <v>154</v>
      </c>
      <c r="AU579" s="247" t="s">
        <v>83</v>
      </c>
      <c r="AV579" s="13" t="s">
        <v>83</v>
      </c>
      <c r="AW579" s="13" t="s">
        <v>31</v>
      </c>
      <c r="AX579" s="13" t="s">
        <v>74</v>
      </c>
      <c r="AY579" s="247" t="s">
        <v>145</v>
      </c>
    </row>
    <row r="580" s="13" customFormat="1">
      <c r="A580" s="13"/>
      <c r="B580" s="237"/>
      <c r="C580" s="238"/>
      <c r="D580" s="232" t="s">
        <v>154</v>
      </c>
      <c r="E580" s="239" t="s">
        <v>1</v>
      </c>
      <c r="F580" s="240" t="s">
        <v>1041</v>
      </c>
      <c r="G580" s="238"/>
      <c r="H580" s="241">
        <v>15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7" t="s">
        <v>154</v>
      </c>
      <c r="AU580" s="247" t="s">
        <v>83</v>
      </c>
      <c r="AV580" s="13" t="s">
        <v>83</v>
      </c>
      <c r="AW580" s="13" t="s">
        <v>31</v>
      </c>
      <c r="AX580" s="13" t="s">
        <v>74</v>
      </c>
      <c r="AY580" s="247" t="s">
        <v>145</v>
      </c>
    </row>
    <row r="581" s="2" customFormat="1" ht="24.15" customHeight="1">
      <c r="A581" s="37"/>
      <c r="B581" s="38"/>
      <c r="C581" s="218" t="s">
        <v>1042</v>
      </c>
      <c r="D581" s="218" t="s">
        <v>147</v>
      </c>
      <c r="E581" s="219" t="s">
        <v>1043</v>
      </c>
      <c r="F581" s="220" t="s">
        <v>1044</v>
      </c>
      <c r="G581" s="221" t="s">
        <v>166</v>
      </c>
      <c r="H581" s="222">
        <v>47.414999999999999</v>
      </c>
      <c r="I581" s="223"/>
      <c r="J581" s="224">
        <f>ROUND(I581*H581,2)</f>
        <v>0</v>
      </c>
      <c r="K581" s="225"/>
      <c r="L581" s="43"/>
      <c r="M581" s="226" t="s">
        <v>1</v>
      </c>
      <c r="N581" s="227" t="s">
        <v>39</v>
      </c>
      <c r="O581" s="90"/>
      <c r="P581" s="228">
        <f>O581*H581</f>
        <v>0</v>
      </c>
      <c r="Q581" s="228">
        <v>5.0000000000000002E-05</v>
      </c>
      <c r="R581" s="228">
        <f>Q581*H581</f>
        <v>0.00237075</v>
      </c>
      <c r="S581" s="228">
        <v>0</v>
      </c>
      <c r="T581" s="229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30" t="s">
        <v>231</v>
      </c>
      <c r="AT581" s="230" t="s">
        <v>147</v>
      </c>
      <c r="AU581" s="230" t="s">
        <v>83</v>
      </c>
      <c r="AY581" s="16" t="s">
        <v>145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16" t="s">
        <v>79</v>
      </c>
      <c r="BK581" s="231">
        <f>ROUND(I581*H581,2)</f>
        <v>0</v>
      </c>
      <c r="BL581" s="16" t="s">
        <v>231</v>
      </c>
      <c r="BM581" s="230" t="s">
        <v>1045</v>
      </c>
    </row>
    <row r="582" s="2" customFormat="1" ht="24.15" customHeight="1">
      <c r="A582" s="37"/>
      <c r="B582" s="38"/>
      <c r="C582" s="218" t="s">
        <v>1046</v>
      </c>
      <c r="D582" s="218" t="s">
        <v>147</v>
      </c>
      <c r="E582" s="219" t="s">
        <v>1047</v>
      </c>
      <c r="F582" s="220" t="s">
        <v>1048</v>
      </c>
      <c r="G582" s="221" t="s">
        <v>150</v>
      </c>
      <c r="H582" s="222">
        <v>1.5640000000000001</v>
      </c>
      <c r="I582" s="223"/>
      <c r="J582" s="224">
        <f>ROUND(I582*H582,2)</f>
        <v>0</v>
      </c>
      <c r="K582" s="225"/>
      <c r="L582" s="43"/>
      <c r="M582" s="226" t="s">
        <v>1</v>
      </c>
      <c r="N582" s="227" t="s">
        <v>39</v>
      </c>
      <c r="O582" s="90"/>
      <c r="P582" s="228">
        <f>O582*H582</f>
        <v>0</v>
      </c>
      <c r="Q582" s="228">
        <v>0</v>
      </c>
      <c r="R582" s="228">
        <f>Q582*H582</f>
        <v>0</v>
      </c>
      <c r="S582" s="228">
        <v>0</v>
      </c>
      <c r="T582" s="229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30" t="s">
        <v>231</v>
      </c>
      <c r="AT582" s="230" t="s">
        <v>147</v>
      </c>
      <c r="AU582" s="230" t="s">
        <v>83</v>
      </c>
      <c r="AY582" s="16" t="s">
        <v>145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6" t="s">
        <v>79</v>
      </c>
      <c r="BK582" s="231">
        <f>ROUND(I582*H582,2)</f>
        <v>0</v>
      </c>
      <c r="BL582" s="16" t="s">
        <v>231</v>
      </c>
      <c r="BM582" s="230" t="s">
        <v>1049</v>
      </c>
    </row>
    <row r="583" s="2" customFormat="1" ht="24.15" customHeight="1">
      <c r="A583" s="37"/>
      <c r="B583" s="38"/>
      <c r="C583" s="218" t="s">
        <v>1050</v>
      </c>
      <c r="D583" s="218" t="s">
        <v>147</v>
      </c>
      <c r="E583" s="219" t="s">
        <v>1051</v>
      </c>
      <c r="F583" s="220" t="s">
        <v>1052</v>
      </c>
      <c r="G583" s="221" t="s">
        <v>150</v>
      </c>
      <c r="H583" s="222">
        <v>1.5640000000000001</v>
      </c>
      <c r="I583" s="223"/>
      <c r="J583" s="224">
        <f>ROUND(I583*H583,2)</f>
        <v>0</v>
      </c>
      <c r="K583" s="225"/>
      <c r="L583" s="43"/>
      <c r="M583" s="226" t="s">
        <v>1</v>
      </c>
      <c r="N583" s="227" t="s">
        <v>39</v>
      </c>
      <c r="O583" s="90"/>
      <c r="P583" s="228">
        <f>O583*H583</f>
        <v>0</v>
      </c>
      <c r="Q583" s="228">
        <v>0</v>
      </c>
      <c r="R583" s="228">
        <f>Q583*H583</f>
        <v>0</v>
      </c>
      <c r="S583" s="228">
        <v>0</v>
      </c>
      <c r="T583" s="229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30" t="s">
        <v>231</v>
      </c>
      <c r="AT583" s="230" t="s">
        <v>147</v>
      </c>
      <c r="AU583" s="230" t="s">
        <v>83</v>
      </c>
      <c r="AY583" s="16" t="s">
        <v>145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16" t="s">
        <v>79</v>
      </c>
      <c r="BK583" s="231">
        <f>ROUND(I583*H583,2)</f>
        <v>0</v>
      </c>
      <c r="BL583" s="16" t="s">
        <v>231</v>
      </c>
      <c r="BM583" s="230" t="s">
        <v>1053</v>
      </c>
    </row>
    <row r="584" s="12" customFormat="1" ht="22.8" customHeight="1">
      <c r="A584" s="12"/>
      <c r="B584" s="202"/>
      <c r="C584" s="203"/>
      <c r="D584" s="204" t="s">
        <v>73</v>
      </c>
      <c r="E584" s="216" t="s">
        <v>1054</v>
      </c>
      <c r="F584" s="216" t="s">
        <v>1055</v>
      </c>
      <c r="G584" s="203"/>
      <c r="H584" s="203"/>
      <c r="I584" s="206"/>
      <c r="J584" s="217">
        <f>BK584</f>
        <v>0</v>
      </c>
      <c r="K584" s="203"/>
      <c r="L584" s="208"/>
      <c r="M584" s="209"/>
      <c r="N584" s="210"/>
      <c r="O584" s="210"/>
      <c r="P584" s="211">
        <f>SUM(P585:P602)</f>
        <v>0</v>
      </c>
      <c r="Q584" s="210"/>
      <c r="R584" s="211">
        <f>SUM(R585:R602)</f>
        <v>3.8322153999999991</v>
      </c>
      <c r="S584" s="210"/>
      <c r="T584" s="212">
        <f>SUM(T585:T602)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13" t="s">
        <v>83</v>
      </c>
      <c r="AT584" s="214" t="s">
        <v>73</v>
      </c>
      <c r="AU584" s="214" t="s">
        <v>79</v>
      </c>
      <c r="AY584" s="213" t="s">
        <v>145</v>
      </c>
      <c r="BK584" s="215">
        <f>SUM(BK585:BK602)</f>
        <v>0</v>
      </c>
    </row>
    <row r="585" s="2" customFormat="1" ht="16.5" customHeight="1">
      <c r="A585" s="37"/>
      <c r="B585" s="38"/>
      <c r="C585" s="218" t="s">
        <v>1056</v>
      </c>
      <c r="D585" s="218" t="s">
        <v>147</v>
      </c>
      <c r="E585" s="219" t="s">
        <v>1057</v>
      </c>
      <c r="F585" s="220" t="s">
        <v>1058</v>
      </c>
      <c r="G585" s="221" t="s">
        <v>166</v>
      </c>
      <c r="H585" s="222">
        <v>168.62000000000001</v>
      </c>
      <c r="I585" s="223"/>
      <c r="J585" s="224">
        <f>ROUND(I585*H585,2)</f>
        <v>0</v>
      </c>
      <c r="K585" s="225"/>
      <c r="L585" s="43"/>
      <c r="M585" s="226" t="s">
        <v>1</v>
      </c>
      <c r="N585" s="227" t="s">
        <v>39</v>
      </c>
      <c r="O585" s="90"/>
      <c r="P585" s="228">
        <f>O585*H585</f>
        <v>0</v>
      </c>
      <c r="Q585" s="228">
        <v>0</v>
      </c>
      <c r="R585" s="228">
        <f>Q585*H585</f>
        <v>0</v>
      </c>
      <c r="S585" s="228">
        <v>0</v>
      </c>
      <c r="T585" s="229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30" t="s">
        <v>231</v>
      </c>
      <c r="AT585" s="230" t="s">
        <v>147</v>
      </c>
      <c r="AU585" s="230" t="s">
        <v>83</v>
      </c>
      <c r="AY585" s="16" t="s">
        <v>145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6" t="s">
        <v>79</v>
      </c>
      <c r="BK585" s="231">
        <f>ROUND(I585*H585,2)</f>
        <v>0</v>
      </c>
      <c r="BL585" s="16" t="s">
        <v>231</v>
      </c>
      <c r="BM585" s="230" t="s">
        <v>1059</v>
      </c>
    </row>
    <row r="586" s="14" customFormat="1">
      <c r="A586" s="14"/>
      <c r="B586" s="248"/>
      <c r="C586" s="249"/>
      <c r="D586" s="232" t="s">
        <v>154</v>
      </c>
      <c r="E586" s="250" t="s">
        <v>1</v>
      </c>
      <c r="F586" s="251" t="s">
        <v>1060</v>
      </c>
      <c r="G586" s="249"/>
      <c r="H586" s="250" t="s">
        <v>1</v>
      </c>
      <c r="I586" s="252"/>
      <c r="J586" s="249"/>
      <c r="K586" s="249"/>
      <c r="L586" s="253"/>
      <c r="M586" s="254"/>
      <c r="N586" s="255"/>
      <c r="O586" s="255"/>
      <c r="P586" s="255"/>
      <c r="Q586" s="255"/>
      <c r="R586" s="255"/>
      <c r="S586" s="255"/>
      <c r="T586" s="25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7" t="s">
        <v>154</v>
      </c>
      <c r="AU586" s="257" t="s">
        <v>83</v>
      </c>
      <c r="AV586" s="14" t="s">
        <v>79</v>
      </c>
      <c r="AW586" s="14" t="s">
        <v>31</v>
      </c>
      <c r="AX586" s="14" t="s">
        <v>74</v>
      </c>
      <c r="AY586" s="257" t="s">
        <v>145</v>
      </c>
    </row>
    <row r="587" s="13" customFormat="1">
      <c r="A587" s="13"/>
      <c r="B587" s="237"/>
      <c r="C587" s="238"/>
      <c r="D587" s="232" t="s">
        <v>154</v>
      </c>
      <c r="E587" s="239" t="s">
        <v>1</v>
      </c>
      <c r="F587" s="240" t="s">
        <v>1061</v>
      </c>
      <c r="G587" s="238"/>
      <c r="H587" s="241">
        <v>159.69999999999999</v>
      </c>
      <c r="I587" s="242"/>
      <c r="J587" s="238"/>
      <c r="K587" s="238"/>
      <c r="L587" s="243"/>
      <c r="M587" s="244"/>
      <c r="N587" s="245"/>
      <c r="O587" s="245"/>
      <c r="P587" s="245"/>
      <c r="Q587" s="245"/>
      <c r="R587" s="245"/>
      <c r="S587" s="245"/>
      <c r="T587" s="24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7" t="s">
        <v>154</v>
      </c>
      <c r="AU587" s="247" t="s">
        <v>83</v>
      </c>
      <c r="AV587" s="13" t="s">
        <v>83</v>
      </c>
      <c r="AW587" s="13" t="s">
        <v>31</v>
      </c>
      <c r="AX587" s="13" t="s">
        <v>74</v>
      </c>
      <c r="AY587" s="247" t="s">
        <v>145</v>
      </c>
    </row>
    <row r="588" s="13" customFormat="1">
      <c r="A588" s="13"/>
      <c r="B588" s="237"/>
      <c r="C588" s="238"/>
      <c r="D588" s="232" t="s">
        <v>154</v>
      </c>
      <c r="E588" s="239" t="s">
        <v>1</v>
      </c>
      <c r="F588" s="240" t="s">
        <v>1062</v>
      </c>
      <c r="G588" s="238"/>
      <c r="H588" s="241">
        <v>8.9199999999999999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7" t="s">
        <v>154</v>
      </c>
      <c r="AU588" s="247" t="s">
        <v>83</v>
      </c>
      <c r="AV588" s="13" t="s">
        <v>83</v>
      </c>
      <c r="AW588" s="13" t="s">
        <v>31</v>
      </c>
      <c r="AX588" s="13" t="s">
        <v>74</v>
      </c>
      <c r="AY588" s="247" t="s">
        <v>145</v>
      </c>
    </row>
    <row r="589" s="2" customFormat="1" ht="24.15" customHeight="1">
      <c r="A589" s="37"/>
      <c r="B589" s="38"/>
      <c r="C589" s="218" t="s">
        <v>1063</v>
      </c>
      <c r="D589" s="218" t="s">
        <v>147</v>
      </c>
      <c r="E589" s="219" t="s">
        <v>1064</v>
      </c>
      <c r="F589" s="220" t="s">
        <v>1065</v>
      </c>
      <c r="G589" s="221" t="s">
        <v>166</v>
      </c>
      <c r="H589" s="222">
        <v>337.24000000000001</v>
      </c>
      <c r="I589" s="223"/>
      <c r="J589" s="224">
        <f>ROUND(I589*H589,2)</f>
        <v>0</v>
      </c>
      <c r="K589" s="225"/>
      <c r="L589" s="43"/>
      <c r="M589" s="226" t="s">
        <v>1</v>
      </c>
      <c r="N589" s="227" t="s">
        <v>39</v>
      </c>
      <c r="O589" s="90"/>
      <c r="P589" s="228">
        <f>O589*H589</f>
        <v>0</v>
      </c>
      <c r="Q589" s="228">
        <v>3.0000000000000001E-05</v>
      </c>
      <c r="R589" s="228">
        <f>Q589*H589</f>
        <v>0.0101172</v>
      </c>
      <c r="S589" s="228">
        <v>0</v>
      </c>
      <c r="T589" s="229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30" t="s">
        <v>231</v>
      </c>
      <c r="AT589" s="230" t="s">
        <v>147</v>
      </c>
      <c r="AU589" s="230" t="s">
        <v>83</v>
      </c>
      <c r="AY589" s="16" t="s">
        <v>145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6" t="s">
        <v>79</v>
      </c>
      <c r="BK589" s="231">
        <f>ROUND(I589*H589,2)</f>
        <v>0</v>
      </c>
      <c r="BL589" s="16" t="s">
        <v>231</v>
      </c>
      <c r="BM589" s="230" t="s">
        <v>1066</v>
      </c>
    </row>
    <row r="590" s="13" customFormat="1">
      <c r="A590" s="13"/>
      <c r="B590" s="237"/>
      <c r="C590" s="238"/>
      <c r="D590" s="232" t="s">
        <v>154</v>
      </c>
      <c r="E590" s="238"/>
      <c r="F590" s="240" t="s">
        <v>1067</v>
      </c>
      <c r="G590" s="238"/>
      <c r="H590" s="241">
        <v>337.24000000000001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7" t="s">
        <v>154</v>
      </c>
      <c r="AU590" s="247" t="s">
        <v>83</v>
      </c>
      <c r="AV590" s="13" t="s">
        <v>83</v>
      </c>
      <c r="AW590" s="13" t="s">
        <v>4</v>
      </c>
      <c r="AX590" s="13" t="s">
        <v>79</v>
      </c>
      <c r="AY590" s="247" t="s">
        <v>145</v>
      </c>
    </row>
    <row r="591" s="2" customFormat="1" ht="33" customHeight="1">
      <c r="A591" s="37"/>
      <c r="B591" s="38"/>
      <c r="C591" s="218" t="s">
        <v>1068</v>
      </c>
      <c r="D591" s="218" t="s">
        <v>147</v>
      </c>
      <c r="E591" s="219" t="s">
        <v>1069</v>
      </c>
      <c r="F591" s="220" t="s">
        <v>1070</v>
      </c>
      <c r="G591" s="221" t="s">
        <v>166</v>
      </c>
      <c r="H591" s="222">
        <v>159.69999999999999</v>
      </c>
      <c r="I591" s="223"/>
      <c r="J591" s="224">
        <f>ROUND(I591*H591,2)</f>
        <v>0</v>
      </c>
      <c r="K591" s="225"/>
      <c r="L591" s="43"/>
      <c r="M591" s="226" t="s">
        <v>1</v>
      </c>
      <c r="N591" s="227" t="s">
        <v>39</v>
      </c>
      <c r="O591" s="90"/>
      <c r="P591" s="228">
        <f>O591*H591</f>
        <v>0</v>
      </c>
      <c r="Q591" s="228">
        <v>0.0044999999999999997</v>
      </c>
      <c r="R591" s="228">
        <f>Q591*H591</f>
        <v>0.7186499999999999</v>
      </c>
      <c r="S591" s="228">
        <v>0</v>
      </c>
      <c r="T591" s="229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30" t="s">
        <v>231</v>
      </c>
      <c r="AT591" s="230" t="s">
        <v>147</v>
      </c>
      <c r="AU591" s="230" t="s">
        <v>83</v>
      </c>
      <c r="AY591" s="16" t="s">
        <v>145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16" t="s">
        <v>79</v>
      </c>
      <c r="BK591" s="231">
        <f>ROUND(I591*H591,2)</f>
        <v>0</v>
      </c>
      <c r="BL591" s="16" t="s">
        <v>231</v>
      </c>
      <c r="BM591" s="230" t="s">
        <v>1071</v>
      </c>
    </row>
    <row r="592" s="13" customFormat="1">
      <c r="A592" s="13"/>
      <c r="B592" s="237"/>
      <c r="C592" s="238"/>
      <c r="D592" s="232" t="s">
        <v>154</v>
      </c>
      <c r="E592" s="239" t="s">
        <v>1</v>
      </c>
      <c r="F592" s="240" t="s">
        <v>1072</v>
      </c>
      <c r="G592" s="238"/>
      <c r="H592" s="241">
        <v>159.69999999999999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7" t="s">
        <v>154</v>
      </c>
      <c r="AU592" s="247" t="s">
        <v>83</v>
      </c>
      <c r="AV592" s="13" t="s">
        <v>83</v>
      </c>
      <c r="AW592" s="13" t="s">
        <v>31</v>
      </c>
      <c r="AX592" s="13" t="s">
        <v>74</v>
      </c>
      <c r="AY592" s="247" t="s">
        <v>145</v>
      </c>
    </row>
    <row r="593" s="2" customFormat="1" ht="24.15" customHeight="1">
      <c r="A593" s="37"/>
      <c r="B593" s="38"/>
      <c r="C593" s="218" t="s">
        <v>1073</v>
      </c>
      <c r="D593" s="218" t="s">
        <v>147</v>
      </c>
      <c r="E593" s="219" t="s">
        <v>1074</v>
      </c>
      <c r="F593" s="220" t="s">
        <v>1075</v>
      </c>
      <c r="G593" s="221" t="s">
        <v>434</v>
      </c>
      <c r="H593" s="222">
        <v>89.200000000000003</v>
      </c>
      <c r="I593" s="223"/>
      <c r="J593" s="224">
        <f>ROUND(I593*H593,2)</f>
        <v>0</v>
      </c>
      <c r="K593" s="225"/>
      <c r="L593" s="43"/>
      <c r="M593" s="226" t="s">
        <v>1</v>
      </c>
      <c r="N593" s="227" t="s">
        <v>39</v>
      </c>
      <c r="O593" s="90"/>
      <c r="P593" s="228">
        <f>O593*H593</f>
        <v>0</v>
      </c>
      <c r="Q593" s="228">
        <v>4.0000000000000003E-05</v>
      </c>
      <c r="R593" s="228">
        <f>Q593*H593</f>
        <v>0.0035680000000000004</v>
      </c>
      <c r="S593" s="228">
        <v>0</v>
      </c>
      <c r="T593" s="229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30" t="s">
        <v>231</v>
      </c>
      <c r="AT593" s="230" t="s">
        <v>147</v>
      </c>
      <c r="AU593" s="230" t="s">
        <v>83</v>
      </c>
      <c r="AY593" s="16" t="s">
        <v>145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6" t="s">
        <v>79</v>
      </c>
      <c r="BK593" s="231">
        <f>ROUND(I593*H593,2)</f>
        <v>0</v>
      </c>
      <c r="BL593" s="16" t="s">
        <v>231</v>
      </c>
      <c r="BM593" s="230" t="s">
        <v>1076</v>
      </c>
    </row>
    <row r="594" s="2" customFormat="1" ht="33" customHeight="1">
      <c r="A594" s="37"/>
      <c r="B594" s="38"/>
      <c r="C594" s="258" t="s">
        <v>1077</v>
      </c>
      <c r="D594" s="258" t="s">
        <v>396</v>
      </c>
      <c r="E594" s="259" t="s">
        <v>1078</v>
      </c>
      <c r="F594" s="260" t="s">
        <v>1079</v>
      </c>
      <c r="G594" s="261" t="s">
        <v>434</v>
      </c>
      <c r="H594" s="262">
        <v>96.335999999999999</v>
      </c>
      <c r="I594" s="263"/>
      <c r="J594" s="264">
        <f>ROUND(I594*H594,2)</f>
        <v>0</v>
      </c>
      <c r="K594" s="265"/>
      <c r="L594" s="266"/>
      <c r="M594" s="267" t="s">
        <v>1</v>
      </c>
      <c r="N594" s="268" t="s">
        <v>39</v>
      </c>
      <c r="O594" s="90"/>
      <c r="P594" s="228">
        <f>O594*H594</f>
        <v>0</v>
      </c>
      <c r="Q594" s="228">
        <v>0.00020000000000000001</v>
      </c>
      <c r="R594" s="228">
        <f>Q594*H594</f>
        <v>0.019267200000000002</v>
      </c>
      <c r="S594" s="228">
        <v>0</v>
      </c>
      <c r="T594" s="229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30" t="s">
        <v>304</v>
      </c>
      <c r="AT594" s="230" t="s">
        <v>396</v>
      </c>
      <c r="AU594" s="230" t="s">
        <v>83</v>
      </c>
      <c r="AY594" s="16" t="s">
        <v>145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6" t="s">
        <v>79</v>
      </c>
      <c r="BK594" s="231">
        <f>ROUND(I594*H594,2)</f>
        <v>0</v>
      </c>
      <c r="BL594" s="16" t="s">
        <v>231</v>
      </c>
      <c r="BM594" s="230" t="s">
        <v>1080</v>
      </c>
    </row>
    <row r="595" s="13" customFormat="1">
      <c r="A595" s="13"/>
      <c r="B595" s="237"/>
      <c r="C595" s="238"/>
      <c r="D595" s="232" t="s">
        <v>154</v>
      </c>
      <c r="E595" s="238"/>
      <c r="F595" s="240" t="s">
        <v>1081</v>
      </c>
      <c r="G595" s="238"/>
      <c r="H595" s="241">
        <v>96.335999999999999</v>
      </c>
      <c r="I595" s="242"/>
      <c r="J595" s="238"/>
      <c r="K595" s="238"/>
      <c r="L595" s="243"/>
      <c r="M595" s="244"/>
      <c r="N595" s="245"/>
      <c r="O595" s="245"/>
      <c r="P595" s="245"/>
      <c r="Q595" s="245"/>
      <c r="R595" s="245"/>
      <c r="S595" s="245"/>
      <c r="T595" s="24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7" t="s">
        <v>154</v>
      </c>
      <c r="AU595" s="247" t="s">
        <v>83</v>
      </c>
      <c r="AV595" s="13" t="s">
        <v>83</v>
      </c>
      <c r="AW595" s="13" t="s">
        <v>4</v>
      </c>
      <c r="AX595" s="13" t="s">
        <v>79</v>
      </c>
      <c r="AY595" s="247" t="s">
        <v>145</v>
      </c>
    </row>
    <row r="596" s="2" customFormat="1" ht="33" customHeight="1">
      <c r="A596" s="37"/>
      <c r="B596" s="38"/>
      <c r="C596" s="218" t="s">
        <v>1082</v>
      </c>
      <c r="D596" s="218" t="s">
        <v>147</v>
      </c>
      <c r="E596" s="219" t="s">
        <v>1083</v>
      </c>
      <c r="F596" s="220" t="s">
        <v>1084</v>
      </c>
      <c r="G596" s="221" t="s">
        <v>166</v>
      </c>
      <c r="H596" s="222">
        <v>159.69999999999999</v>
      </c>
      <c r="I596" s="223"/>
      <c r="J596" s="224">
        <f>ROUND(I596*H596,2)</f>
        <v>0</v>
      </c>
      <c r="K596" s="225"/>
      <c r="L596" s="43"/>
      <c r="M596" s="226" t="s">
        <v>1</v>
      </c>
      <c r="N596" s="227" t="s">
        <v>39</v>
      </c>
      <c r="O596" s="90"/>
      <c r="P596" s="228">
        <f>O596*H596</f>
        <v>0</v>
      </c>
      <c r="Q596" s="228">
        <v>0.018929999999999999</v>
      </c>
      <c r="R596" s="228">
        <f>Q596*H596</f>
        <v>3.0231209999999997</v>
      </c>
      <c r="S596" s="228">
        <v>0</v>
      </c>
      <c r="T596" s="229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30" t="s">
        <v>231</v>
      </c>
      <c r="AT596" s="230" t="s">
        <v>147</v>
      </c>
      <c r="AU596" s="230" t="s">
        <v>83</v>
      </c>
      <c r="AY596" s="16" t="s">
        <v>145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6" t="s">
        <v>79</v>
      </c>
      <c r="BK596" s="231">
        <f>ROUND(I596*H596,2)</f>
        <v>0</v>
      </c>
      <c r="BL596" s="16" t="s">
        <v>231</v>
      </c>
      <c r="BM596" s="230" t="s">
        <v>1085</v>
      </c>
    </row>
    <row r="597" s="13" customFormat="1">
      <c r="A597" s="13"/>
      <c r="B597" s="237"/>
      <c r="C597" s="238"/>
      <c r="D597" s="232" t="s">
        <v>154</v>
      </c>
      <c r="E597" s="239" t="s">
        <v>1</v>
      </c>
      <c r="F597" s="240" t="s">
        <v>1072</v>
      </c>
      <c r="G597" s="238"/>
      <c r="H597" s="241">
        <v>159.69999999999999</v>
      </c>
      <c r="I597" s="242"/>
      <c r="J597" s="238"/>
      <c r="K597" s="238"/>
      <c r="L597" s="243"/>
      <c r="M597" s="244"/>
      <c r="N597" s="245"/>
      <c r="O597" s="245"/>
      <c r="P597" s="245"/>
      <c r="Q597" s="245"/>
      <c r="R597" s="245"/>
      <c r="S597" s="245"/>
      <c r="T597" s="24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7" t="s">
        <v>154</v>
      </c>
      <c r="AU597" s="247" t="s">
        <v>83</v>
      </c>
      <c r="AV597" s="13" t="s">
        <v>83</v>
      </c>
      <c r="AW597" s="13" t="s">
        <v>31</v>
      </c>
      <c r="AX597" s="13" t="s">
        <v>74</v>
      </c>
      <c r="AY597" s="247" t="s">
        <v>145</v>
      </c>
    </row>
    <row r="598" s="2" customFormat="1" ht="16.5" customHeight="1">
      <c r="A598" s="37"/>
      <c r="B598" s="38"/>
      <c r="C598" s="218" t="s">
        <v>1086</v>
      </c>
      <c r="D598" s="218" t="s">
        <v>147</v>
      </c>
      <c r="E598" s="219" t="s">
        <v>1087</v>
      </c>
      <c r="F598" s="220" t="s">
        <v>1088</v>
      </c>
      <c r="G598" s="221" t="s">
        <v>166</v>
      </c>
      <c r="H598" s="222">
        <v>159.69999999999999</v>
      </c>
      <c r="I598" s="223"/>
      <c r="J598" s="224">
        <f>ROUND(I598*H598,2)</f>
        <v>0</v>
      </c>
      <c r="K598" s="225"/>
      <c r="L598" s="43"/>
      <c r="M598" s="226" t="s">
        <v>1</v>
      </c>
      <c r="N598" s="227" t="s">
        <v>39</v>
      </c>
      <c r="O598" s="90"/>
      <c r="P598" s="228">
        <f>O598*H598</f>
        <v>0</v>
      </c>
      <c r="Q598" s="228">
        <v>0.00016000000000000001</v>
      </c>
      <c r="R598" s="228">
        <f>Q598*H598</f>
        <v>0.025552000000000002</v>
      </c>
      <c r="S598" s="228">
        <v>0</v>
      </c>
      <c r="T598" s="229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30" t="s">
        <v>231</v>
      </c>
      <c r="AT598" s="230" t="s">
        <v>147</v>
      </c>
      <c r="AU598" s="230" t="s">
        <v>83</v>
      </c>
      <c r="AY598" s="16" t="s">
        <v>145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6" t="s">
        <v>79</v>
      </c>
      <c r="BK598" s="231">
        <f>ROUND(I598*H598,2)</f>
        <v>0</v>
      </c>
      <c r="BL598" s="16" t="s">
        <v>231</v>
      </c>
      <c r="BM598" s="230" t="s">
        <v>1089</v>
      </c>
    </row>
    <row r="599" s="2" customFormat="1" ht="21.75" customHeight="1">
      <c r="A599" s="37"/>
      <c r="B599" s="38"/>
      <c r="C599" s="218" t="s">
        <v>1090</v>
      </c>
      <c r="D599" s="218" t="s">
        <v>147</v>
      </c>
      <c r="E599" s="219" t="s">
        <v>1091</v>
      </c>
      <c r="F599" s="220" t="s">
        <v>1092</v>
      </c>
      <c r="G599" s="221" t="s">
        <v>166</v>
      </c>
      <c r="H599" s="222">
        <v>159.69999999999999</v>
      </c>
      <c r="I599" s="223"/>
      <c r="J599" s="224">
        <f>ROUND(I599*H599,2)</f>
        <v>0</v>
      </c>
      <c r="K599" s="225"/>
      <c r="L599" s="43"/>
      <c r="M599" s="226" t="s">
        <v>1</v>
      </c>
      <c r="N599" s="227" t="s">
        <v>39</v>
      </c>
      <c r="O599" s="90"/>
      <c r="P599" s="228">
        <f>O599*H599</f>
        <v>0</v>
      </c>
      <c r="Q599" s="228">
        <v>0.00019000000000000001</v>
      </c>
      <c r="R599" s="228">
        <f>Q599*H599</f>
        <v>0.030342999999999998</v>
      </c>
      <c r="S599" s="228">
        <v>0</v>
      </c>
      <c r="T599" s="229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230" t="s">
        <v>231</v>
      </c>
      <c r="AT599" s="230" t="s">
        <v>147</v>
      </c>
      <c r="AU599" s="230" t="s">
        <v>83</v>
      </c>
      <c r="AY599" s="16" t="s">
        <v>145</v>
      </c>
      <c r="BE599" s="231">
        <f>IF(N599="základní",J599,0)</f>
        <v>0</v>
      </c>
      <c r="BF599" s="231">
        <f>IF(N599="snížená",J599,0)</f>
        <v>0</v>
      </c>
      <c r="BG599" s="231">
        <f>IF(N599="zákl. přenesená",J599,0)</f>
        <v>0</v>
      </c>
      <c r="BH599" s="231">
        <f>IF(N599="sníž. přenesená",J599,0)</f>
        <v>0</v>
      </c>
      <c r="BI599" s="231">
        <f>IF(N599="nulová",J599,0)</f>
        <v>0</v>
      </c>
      <c r="BJ599" s="16" t="s">
        <v>79</v>
      </c>
      <c r="BK599" s="231">
        <f>ROUND(I599*H599,2)</f>
        <v>0</v>
      </c>
      <c r="BL599" s="16" t="s">
        <v>231</v>
      </c>
      <c r="BM599" s="230" t="s">
        <v>1093</v>
      </c>
    </row>
    <row r="600" s="2" customFormat="1" ht="21.75" customHeight="1">
      <c r="A600" s="37"/>
      <c r="B600" s="38"/>
      <c r="C600" s="218" t="s">
        <v>1094</v>
      </c>
      <c r="D600" s="218" t="s">
        <v>147</v>
      </c>
      <c r="E600" s="219" t="s">
        <v>1095</v>
      </c>
      <c r="F600" s="220" t="s">
        <v>1096</v>
      </c>
      <c r="G600" s="221" t="s">
        <v>166</v>
      </c>
      <c r="H600" s="222">
        <v>159.69999999999999</v>
      </c>
      <c r="I600" s="223"/>
      <c r="J600" s="224">
        <f>ROUND(I600*H600,2)</f>
        <v>0</v>
      </c>
      <c r="K600" s="225"/>
      <c r="L600" s="43"/>
      <c r="M600" s="226" t="s">
        <v>1</v>
      </c>
      <c r="N600" s="227" t="s">
        <v>39</v>
      </c>
      <c r="O600" s="90"/>
      <c r="P600" s="228">
        <f>O600*H600</f>
        <v>0</v>
      </c>
      <c r="Q600" s="228">
        <v>1.0000000000000001E-05</v>
      </c>
      <c r="R600" s="228">
        <f>Q600*H600</f>
        <v>0.0015970000000000001</v>
      </c>
      <c r="S600" s="228">
        <v>0</v>
      </c>
      <c r="T600" s="229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230" t="s">
        <v>231</v>
      </c>
      <c r="AT600" s="230" t="s">
        <v>147</v>
      </c>
      <c r="AU600" s="230" t="s">
        <v>83</v>
      </c>
      <c r="AY600" s="16" t="s">
        <v>145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6" t="s">
        <v>79</v>
      </c>
      <c r="BK600" s="231">
        <f>ROUND(I600*H600,2)</f>
        <v>0</v>
      </c>
      <c r="BL600" s="16" t="s">
        <v>231</v>
      </c>
      <c r="BM600" s="230" t="s">
        <v>1097</v>
      </c>
    </row>
    <row r="601" s="2" customFormat="1" ht="24.15" customHeight="1">
      <c r="A601" s="37"/>
      <c r="B601" s="38"/>
      <c r="C601" s="218" t="s">
        <v>1098</v>
      </c>
      <c r="D601" s="218" t="s">
        <v>147</v>
      </c>
      <c r="E601" s="219" t="s">
        <v>1099</v>
      </c>
      <c r="F601" s="220" t="s">
        <v>1100</v>
      </c>
      <c r="G601" s="221" t="s">
        <v>150</v>
      </c>
      <c r="H601" s="222">
        <v>3.8319999999999999</v>
      </c>
      <c r="I601" s="223"/>
      <c r="J601" s="224">
        <f>ROUND(I601*H601,2)</f>
        <v>0</v>
      </c>
      <c r="K601" s="225"/>
      <c r="L601" s="43"/>
      <c r="M601" s="226" t="s">
        <v>1</v>
      </c>
      <c r="N601" s="227" t="s">
        <v>39</v>
      </c>
      <c r="O601" s="90"/>
      <c r="P601" s="228">
        <f>O601*H601</f>
        <v>0</v>
      </c>
      <c r="Q601" s="228">
        <v>0</v>
      </c>
      <c r="R601" s="228">
        <f>Q601*H601</f>
        <v>0</v>
      </c>
      <c r="S601" s="228">
        <v>0</v>
      </c>
      <c r="T601" s="229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230" t="s">
        <v>231</v>
      </c>
      <c r="AT601" s="230" t="s">
        <v>147</v>
      </c>
      <c r="AU601" s="230" t="s">
        <v>83</v>
      </c>
      <c r="AY601" s="16" t="s">
        <v>145</v>
      </c>
      <c r="BE601" s="231">
        <f>IF(N601="základní",J601,0)</f>
        <v>0</v>
      </c>
      <c r="BF601" s="231">
        <f>IF(N601="snížená",J601,0)</f>
        <v>0</v>
      </c>
      <c r="BG601" s="231">
        <f>IF(N601="zákl. přenesená",J601,0)</f>
        <v>0</v>
      </c>
      <c r="BH601" s="231">
        <f>IF(N601="sníž. přenesená",J601,0)</f>
        <v>0</v>
      </c>
      <c r="BI601" s="231">
        <f>IF(N601="nulová",J601,0)</f>
        <v>0</v>
      </c>
      <c r="BJ601" s="16" t="s">
        <v>79</v>
      </c>
      <c r="BK601" s="231">
        <f>ROUND(I601*H601,2)</f>
        <v>0</v>
      </c>
      <c r="BL601" s="16" t="s">
        <v>231</v>
      </c>
      <c r="BM601" s="230" t="s">
        <v>1101</v>
      </c>
    </row>
    <row r="602" s="2" customFormat="1" ht="24.15" customHeight="1">
      <c r="A602" s="37"/>
      <c r="B602" s="38"/>
      <c r="C602" s="218" t="s">
        <v>1102</v>
      </c>
      <c r="D602" s="218" t="s">
        <v>147</v>
      </c>
      <c r="E602" s="219" t="s">
        <v>1103</v>
      </c>
      <c r="F602" s="220" t="s">
        <v>1104</v>
      </c>
      <c r="G602" s="221" t="s">
        <v>150</v>
      </c>
      <c r="H602" s="222">
        <v>3.8319999999999999</v>
      </c>
      <c r="I602" s="223"/>
      <c r="J602" s="224">
        <f>ROUND(I602*H602,2)</f>
        <v>0</v>
      </c>
      <c r="K602" s="225"/>
      <c r="L602" s="43"/>
      <c r="M602" s="226" t="s">
        <v>1</v>
      </c>
      <c r="N602" s="227" t="s">
        <v>39</v>
      </c>
      <c r="O602" s="90"/>
      <c r="P602" s="228">
        <f>O602*H602</f>
        <v>0</v>
      </c>
      <c r="Q602" s="228">
        <v>0</v>
      </c>
      <c r="R602" s="228">
        <f>Q602*H602</f>
        <v>0</v>
      </c>
      <c r="S602" s="228">
        <v>0</v>
      </c>
      <c r="T602" s="229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30" t="s">
        <v>231</v>
      </c>
      <c r="AT602" s="230" t="s">
        <v>147</v>
      </c>
      <c r="AU602" s="230" t="s">
        <v>83</v>
      </c>
      <c r="AY602" s="16" t="s">
        <v>145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6" t="s">
        <v>79</v>
      </c>
      <c r="BK602" s="231">
        <f>ROUND(I602*H602,2)</f>
        <v>0</v>
      </c>
      <c r="BL602" s="16" t="s">
        <v>231</v>
      </c>
      <c r="BM602" s="230" t="s">
        <v>1105</v>
      </c>
    </row>
    <row r="603" s="12" customFormat="1" ht="22.8" customHeight="1">
      <c r="A603" s="12"/>
      <c r="B603" s="202"/>
      <c r="C603" s="203"/>
      <c r="D603" s="204" t="s">
        <v>73</v>
      </c>
      <c r="E603" s="216" t="s">
        <v>1106</v>
      </c>
      <c r="F603" s="216" t="s">
        <v>1107</v>
      </c>
      <c r="G603" s="203"/>
      <c r="H603" s="203"/>
      <c r="I603" s="206"/>
      <c r="J603" s="217">
        <f>BK603</f>
        <v>0</v>
      </c>
      <c r="K603" s="203"/>
      <c r="L603" s="208"/>
      <c r="M603" s="209"/>
      <c r="N603" s="210"/>
      <c r="O603" s="210"/>
      <c r="P603" s="211">
        <f>SUM(P604:P629)</f>
        <v>0</v>
      </c>
      <c r="Q603" s="210"/>
      <c r="R603" s="211">
        <f>SUM(R604:R629)</f>
        <v>2.1558840400000001</v>
      </c>
      <c r="S603" s="210"/>
      <c r="T603" s="212">
        <f>SUM(T604:T629)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3" t="s">
        <v>83</v>
      </c>
      <c r="AT603" s="214" t="s">
        <v>73</v>
      </c>
      <c r="AU603" s="214" t="s">
        <v>79</v>
      </c>
      <c r="AY603" s="213" t="s">
        <v>145</v>
      </c>
      <c r="BK603" s="215">
        <f>SUM(BK604:BK629)</f>
        <v>0</v>
      </c>
    </row>
    <row r="604" s="2" customFormat="1" ht="16.5" customHeight="1">
      <c r="A604" s="37"/>
      <c r="B604" s="38"/>
      <c r="C604" s="218" t="s">
        <v>1108</v>
      </c>
      <c r="D604" s="218" t="s">
        <v>147</v>
      </c>
      <c r="E604" s="219" t="s">
        <v>1109</v>
      </c>
      <c r="F604" s="220" t="s">
        <v>1110</v>
      </c>
      <c r="G604" s="221" t="s">
        <v>166</v>
      </c>
      <c r="H604" s="222">
        <v>209.405</v>
      </c>
      <c r="I604" s="223"/>
      <c r="J604" s="224">
        <f>ROUND(I604*H604,2)</f>
        <v>0</v>
      </c>
      <c r="K604" s="225"/>
      <c r="L604" s="43"/>
      <c r="M604" s="226" t="s">
        <v>1</v>
      </c>
      <c r="N604" s="227" t="s">
        <v>39</v>
      </c>
      <c r="O604" s="90"/>
      <c r="P604" s="228">
        <f>O604*H604</f>
        <v>0</v>
      </c>
      <c r="Q604" s="228">
        <v>0</v>
      </c>
      <c r="R604" s="228">
        <f>Q604*H604</f>
        <v>0</v>
      </c>
      <c r="S604" s="228">
        <v>0</v>
      </c>
      <c r="T604" s="229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30" t="s">
        <v>231</v>
      </c>
      <c r="AT604" s="230" t="s">
        <v>147</v>
      </c>
      <c r="AU604" s="230" t="s">
        <v>83</v>
      </c>
      <c r="AY604" s="16" t="s">
        <v>145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6" t="s">
        <v>79</v>
      </c>
      <c r="BK604" s="231">
        <f>ROUND(I604*H604,2)</f>
        <v>0</v>
      </c>
      <c r="BL604" s="16" t="s">
        <v>231</v>
      </c>
      <c r="BM604" s="230" t="s">
        <v>1111</v>
      </c>
    </row>
    <row r="605" s="14" customFormat="1">
      <c r="A605" s="14"/>
      <c r="B605" s="248"/>
      <c r="C605" s="249"/>
      <c r="D605" s="232" t="s">
        <v>154</v>
      </c>
      <c r="E605" s="250" t="s">
        <v>1</v>
      </c>
      <c r="F605" s="251" t="s">
        <v>1112</v>
      </c>
      <c r="G605" s="249"/>
      <c r="H605" s="250" t="s">
        <v>1</v>
      </c>
      <c r="I605" s="252"/>
      <c r="J605" s="249"/>
      <c r="K605" s="249"/>
      <c r="L605" s="253"/>
      <c r="M605" s="254"/>
      <c r="N605" s="255"/>
      <c r="O605" s="255"/>
      <c r="P605" s="255"/>
      <c r="Q605" s="255"/>
      <c r="R605" s="255"/>
      <c r="S605" s="255"/>
      <c r="T605" s="256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7" t="s">
        <v>154</v>
      </c>
      <c r="AU605" s="257" t="s">
        <v>83</v>
      </c>
      <c r="AV605" s="14" t="s">
        <v>79</v>
      </c>
      <c r="AW605" s="14" t="s">
        <v>31</v>
      </c>
      <c r="AX605" s="14" t="s">
        <v>74</v>
      </c>
      <c r="AY605" s="257" t="s">
        <v>145</v>
      </c>
    </row>
    <row r="606" s="13" customFormat="1">
      <c r="A606" s="13"/>
      <c r="B606" s="237"/>
      <c r="C606" s="238"/>
      <c r="D606" s="232" t="s">
        <v>154</v>
      </c>
      <c r="E606" s="239" t="s">
        <v>1</v>
      </c>
      <c r="F606" s="240" t="s">
        <v>1113</v>
      </c>
      <c r="G606" s="238"/>
      <c r="H606" s="241">
        <v>191.53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7" t="s">
        <v>154</v>
      </c>
      <c r="AU606" s="247" t="s">
        <v>83</v>
      </c>
      <c r="AV606" s="13" t="s">
        <v>83</v>
      </c>
      <c r="AW606" s="13" t="s">
        <v>31</v>
      </c>
      <c r="AX606" s="13" t="s">
        <v>74</v>
      </c>
      <c r="AY606" s="247" t="s">
        <v>145</v>
      </c>
    </row>
    <row r="607" s="13" customFormat="1">
      <c r="A607" s="13"/>
      <c r="B607" s="237"/>
      <c r="C607" s="238"/>
      <c r="D607" s="232" t="s">
        <v>154</v>
      </c>
      <c r="E607" s="239" t="s">
        <v>1</v>
      </c>
      <c r="F607" s="240" t="s">
        <v>1114</v>
      </c>
      <c r="G607" s="238"/>
      <c r="H607" s="241">
        <v>17.875</v>
      </c>
      <c r="I607" s="242"/>
      <c r="J607" s="238"/>
      <c r="K607" s="238"/>
      <c r="L607" s="243"/>
      <c r="M607" s="244"/>
      <c r="N607" s="245"/>
      <c r="O607" s="245"/>
      <c r="P607" s="245"/>
      <c r="Q607" s="245"/>
      <c r="R607" s="245"/>
      <c r="S607" s="245"/>
      <c r="T607" s="24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7" t="s">
        <v>154</v>
      </c>
      <c r="AU607" s="247" t="s">
        <v>83</v>
      </c>
      <c r="AV607" s="13" t="s">
        <v>83</v>
      </c>
      <c r="AW607" s="13" t="s">
        <v>31</v>
      </c>
      <c r="AX607" s="13" t="s">
        <v>74</v>
      </c>
      <c r="AY607" s="247" t="s">
        <v>145</v>
      </c>
    </row>
    <row r="608" s="2" customFormat="1" ht="24.15" customHeight="1">
      <c r="A608" s="37"/>
      <c r="B608" s="38"/>
      <c r="C608" s="218" t="s">
        <v>1115</v>
      </c>
      <c r="D608" s="218" t="s">
        <v>147</v>
      </c>
      <c r="E608" s="219" t="s">
        <v>1116</v>
      </c>
      <c r="F608" s="220" t="s">
        <v>1117</v>
      </c>
      <c r="G608" s="221" t="s">
        <v>166</v>
      </c>
      <c r="H608" s="222">
        <v>418.81</v>
      </c>
      <c r="I608" s="223"/>
      <c r="J608" s="224">
        <f>ROUND(I608*H608,2)</f>
        <v>0</v>
      </c>
      <c r="K608" s="225"/>
      <c r="L608" s="43"/>
      <c r="M608" s="226" t="s">
        <v>1</v>
      </c>
      <c r="N608" s="227" t="s">
        <v>39</v>
      </c>
      <c r="O608" s="90"/>
      <c r="P608" s="228">
        <f>O608*H608</f>
        <v>0</v>
      </c>
      <c r="Q608" s="228">
        <v>3.0000000000000001E-05</v>
      </c>
      <c r="R608" s="228">
        <f>Q608*H608</f>
        <v>0.012564300000000001</v>
      </c>
      <c r="S608" s="228">
        <v>0</v>
      </c>
      <c r="T608" s="229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230" t="s">
        <v>231</v>
      </c>
      <c r="AT608" s="230" t="s">
        <v>147</v>
      </c>
      <c r="AU608" s="230" t="s">
        <v>83</v>
      </c>
      <c r="AY608" s="16" t="s">
        <v>145</v>
      </c>
      <c r="BE608" s="231">
        <f>IF(N608="základní",J608,0)</f>
        <v>0</v>
      </c>
      <c r="BF608" s="231">
        <f>IF(N608="snížená",J608,0)</f>
        <v>0</v>
      </c>
      <c r="BG608" s="231">
        <f>IF(N608="zákl. přenesená",J608,0)</f>
        <v>0</v>
      </c>
      <c r="BH608" s="231">
        <f>IF(N608="sníž. přenesená",J608,0)</f>
        <v>0</v>
      </c>
      <c r="BI608" s="231">
        <f>IF(N608="nulová",J608,0)</f>
        <v>0</v>
      </c>
      <c r="BJ608" s="16" t="s">
        <v>79</v>
      </c>
      <c r="BK608" s="231">
        <f>ROUND(I608*H608,2)</f>
        <v>0</v>
      </c>
      <c r="BL608" s="16" t="s">
        <v>231</v>
      </c>
      <c r="BM608" s="230" t="s">
        <v>1118</v>
      </c>
    </row>
    <row r="609" s="14" customFormat="1">
      <c r="A609" s="14"/>
      <c r="B609" s="248"/>
      <c r="C609" s="249"/>
      <c r="D609" s="232" t="s">
        <v>154</v>
      </c>
      <c r="E609" s="250" t="s">
        <v>1</v>
      </c>
      <c r="F609" s="251" t="s">
        <v>1112</v>
      </c>
      <c r="G609" s="249"/>
      <c r="H609" s="250" t="s">
        <v>1</v>
      </c>
      <c r="I609" s="252"/>
      <c r="J609" s="249"/>
      <c r="K609" s="249"/>
      <c r="L609" s="253"/>
      <c r="M609" s="254"/>
      <c r="N609" s="255"/>
      <c r="O609" s="255"/>
      <c r="P609" s="255"/>
      <c r="Q609" s="255"/>
      <c r="R609" s="255"/>
      <c r="S609" s="255"/>
      <c r="T609" s="256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7" t="s">
        <v>154</v>
      </c>
      <c r="AU609" s="257" t="s">
        <v>83</v>
      </c>
      <c r="AV609" s="14" t="s">
        <v>79</v>
      </c>
      <c r="AW609" s="14" t="s">
        <v>31</v>
      </c>
      <c r="AX609" s="14" t="s">
        <v>74</v>
      </c>
      <c r="AY609" s="257" t="s">
        <v>145</v>
      </c>
    </row>
    <row r="610" s="13" customFormat="1">
      <c r="A610" s="13"/>
      <c r="B610" s="237"/>
      <c r="C610" s="238"/>
      <c r="D610" s="232" t="s">
        <v>154</v>
      </c>
      <c r="E610" s="239" t="s">
        <v>1</v>
      </c>
      <c r="F610" s="240" t="s">
        <v>1113</v>
      </c>
      <c r="G610" s="238"/>
      <c r="H610" s="241">
        <v>191.53</v>
      </c>
      <c r="I610" s="242"/>
      <c r="J610" s="238"/>
      <c r="K610" s="238"/>
      <c r="L610" s="243"/>
      <c r="M610" s="244"/>
      <c r="N610" s="245"/>
      <c r="O610" s="245"/>
      <c r="P610" s="245"/>
      <c r="Q610" s="245"/>
      <c r="R610" s="245"/>
      <c r="S610" s="245"/>
      <c r="T610" s="24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7" t="s">
        <v>154</v>
      </c>
      <c r="AU610" s="247" t="s">
        <v>83</v>
      </c>
      <c r="AV610" s="13" t="s">
        <v>83</v>
      </c>
      <c r="AW610" s="13" t="s">
        <v>31</v>
      </c>
      <c r="AX610" s="13" t="s">
        <v>74</v>
      </c>
      <c r="AY610" s="247" t="s">
        <v>145</v>
      </c>
    </row>
    <row r="611" s="13" customFormat="1">
      <c r="A611" s="13"/>
      <c r="B611" s="237"/>
      <c r="C611" s="238"/>
      <c r="D611" s="232" t="s">
        <v>154</v>
      </c>
      <c r="E611" s="239" t="s">
        <v>1</v>
      </c>
      <c r="F611" s="240" t="s">
        <v>1114</v>
      </c>
      <c r="G611" s="238"/>
      <c r="H611" s="241">
        <v>17.875</v>
      </c>
      <c r="I611" s="242"/>
      <c r="J611" s="238"/>
      <c r="K611" s="238"/>
      <c r="L611" s="243"/>
      <c r="M611" s="244"/>
      <c r="N611" s="245"/>
      <c r="O611" s="245"/>
      <c r="P611" s="245"/>
      <c r="Q611" s="245"/>
      <c r="R611" s="245"/>
      <c r="S611" s="245"/>
      <c r="T611" s="246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7" t="s">
        <v>154</v>
      </c>
      <c r="AU611" s="247" t="s">
        <v>83</v>
      </c>
      <c r="AV611" s="13" t="s">
        <v>83</v>
      </c>
      <c r="AW611" s="13" t="s">
        <v>31</v>
      </c>
      <c r="AX611" s="13" t="s">
        <v>74</v>
      </c>
      <c r="AY611" s="247" t="s">
        <v>145</v>
      </c>
    </row>
    <row r="612" s="13" customFormat="1">
      <c r="A612" s="13"/>
      <c r="B612" s="237"/>
      <c r="C612" s="238"/>
      <c r="D612" s="232" t="s">
        <v>154</v>
      </c>
      <c r="E612" s="238"/>
      <c r="F612" s="240" t="s">
        <v>1119</v>
      </c>
      <c r="G612" s="238"/>
      <c r="H612" s="241">
        <v>418.81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7" t="s">
        <v>154</v>
      </c>
      <c r="AU612" s="247" t="s">
        <v>83</v>
      </c>
      <c r="AV612" s="13" t="s">
        <v>83</v>
      </c>
      <c r="AW612" s="13" t="s">
        <v>4</v>
      </c>
      <c r="AX612" s="13" t="s">
        <v>79</v>
      </c>
      <c r="AY612" s="247" t="s">
        <v>145</v>
      </c>
    </row>
    <row r="613" s="2" customFormat="1" ht="33" customHeight="1">
      <c r="A613" s="37"/>
      <c r="B613" s="38"/>
      <c r="C613" s="218" t="s">
        <v>1120</v>
      </c>
      <c r="D613" s="218" t="s">
        <v>147</v>
      </c>
      <c r="E613" s="219" t="s">
        <v>1121</v>
      </c>
      <c r="F613" s="220" t="s">
        <v>1122</v>
      </c>
      <c r="G613" s="221" t="s">
        <v>166</v>
      </c>
      <c r="H613" s="222">
        <v>191.53</v>
      </c>
      <c r="I613" s="223"/>
      <c r="J613" s="224">
        <f>ROUND(I613*H613,2)</f>
        <v>0</v>
      </c>
      <c r="K613" s="225"/>
      <c r="L613" s="43"/>
      <c r="M613" s="226" t="s">
        <v>1</v>
      </c>
      <c r="N613" s="227" t="s">
        <v>39</v>
      </c>
      <c r="O613" s="90"/>
      <c r="P613" s="228">
        <f>O613*H613</f>
        <v>0</v>
      </c>
      <c r="Q613" s="228">
        <v>0.0074999999999999997</v>
      </c>
      <c r="R613" s="228">
        <f>Q613*H613</f>
        <v>1.436475</v>
      </c>
      <c r="S613" s="228">
        <v>0</v>
      </c>
      <c r="T613" s="229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30" t="s">
        <v>231</v>
      </c>
      <c r="AT613" s="230" t="s">
        <v>147</v>
      </c>
      <c r="AU613" s="230" t="s">
        <v>83</v>
      </c>
      <c r="AY613" s="16" t="s">
        <v>145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16" t="s">
        <v>79</v>
      </c>
      <c r="BK613" s="231">
        <f>ROUND(I613*H613,2)</f>
        <v>0</v>
      </c>
      <c r="BL613" s="16" t="s">
        <v>231</v>
      </c>
      <c r="BM613" s="230" t="s">
        <v>1123</v>
      </c>
    </row>
    <row r="614" s="13" customFormat="1">
      <c r="A614" s="13"/>
      <c r="B614" s="237"/>
      <c r="C614" s="238"/>
      <c r="D614" s="232" t="s">
        <v>154</v>
      </c>
      <c r="E614" s="239" t="s">
        <v>1</v>
      </c>
      <c r="F614" s="240" t="s">
        <v>1124</v>
      </c>
      <c r="G614" s="238"/>
      <c r="H614" s="241">
        <v>191.53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7" t="s">
        <v>154</v>
      </c>
      <c r="AU614" s="247" t="s">
        <v>83</v>
      </c>
      <c r="AV614" s="13" t="s">
        <v>83</v>
      </c>
      <c r="AW614" s="13" t="s">
        <v>31</v>
      </c>
      <c r="AX614" s="13" t="s">
        <v>74</v>
      </c>
      <c r="AY614" s="247" t="s">
        <v>145</v>
      </c>
    </row>
    <row r="615" s="2" customFormat="1" ht="21.75" customHeight="1">
      <c r="A615" s="37"/>
      <c r="B615" s="38"/>
      <c r="C615" s="218" t="s">
        <v>1125</v>
      </c>
      <c r="D615" s="218" t="s">
        <v>147</v>
      </c>
      <c r="E615" s="219" t="s">
        <v>1126</v>
      </c>
      <c r="F615" s="220" t="s">
        <v>1127</v>
      </c>
      <c r="G615" s="221" t="s">
        <v>166</v>
      </c>
      <c r="H615" s="222">
        <v>191.53</v>
      </c>
      <c r="I615" s="223"/>
      <c r="J615" s="224">
        <f>ROUND(I615*H615,2)</f>
        <v>0</v>
      </c>
      <c r="K615" s="225"/>
      <c r="L615" s="43"/>
      <c r="M615" s="226" t="s">
        <v>1</v>
      </c>
      <c r="N615" s="227" t="s">
        <v>39</v>
      </c>
      <c r="O615" s="90"/>
      <c r="P615" s="228">
        <f>O615*H615</f>
        <v>0</v>
      </c>
      <c r="Q615" s="228">
        <v>0.00069999999999999999</v>
      </c>
      <c r="R615" s="228">
        <f>Q615*H615</f>
        <v>0.134071</v>
      </c>
      <c r="S615" s="228">
        <v>0</v>
      </c>
      <c r="T615" s="229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30" t="s">
        <v>231</v>
      </c>
      <c r="AT615" s="230" t="s">
        <v>147</v>
      </c>
      <c r="AU615" s="230" t="s">
        <v>83</v>
      </c>
      <c r="AY615" s="16" t="s">
        <v>145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6" t="s">
        <v>79</v>
      </c>
      <c r="BK615" s="231">
        <f>ROUND(I615*H615,2)</f>
        <v>0</v>
      </c>
      <c r="BL615" s="16" t="s">
        <v>231</v>
      </c>
      <c r="BM615" s="230" t="s">
        <v>1128</v>
      </c>
    </row>
    <row r="616" s="13" customFormat="1">
      <c r="A616" s="13"/>
      <c r="B616" s="237"/>
      <c r="C616" s="238"/>
      <c r="D616" s="232" t="s">
        <v>154</v>
      </c>
      <c r="E616" s="239" t="s">
        <v>1</v>
      </c>
      <c r="F616" s="240" t="s">
        <v>1124</v>
      </c>
      <c r="G616" s="238"/>
      <c r="H616" s="241">
        <v>191.53</v>
      </c>
      <c r="I616" s="242"/>
      <c r="J616" s="238"/>
      <c r="K616" s="238"/>
      <c r="L616" s="243"/>
      <c r="M616" s="244"/>
      <c r="N616" s="245"/>
      <c r="O616" s="245"/>
      <c r="P616" s="245"/>
      <c r="Q616" s="245"/>
      <c r="R616" s="245"/>
      <c r="S616" s="245"/>
      <c r="T616" s="24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7" t="s">
        <v>154</v>
      </c>
      <c r="AU616" s="247" t="s">
        <v>83</v>
      </c>
      <c r="AV616" s="13" t="s">
        <v>83</v>
      </c>
      <c r="AW616" s="13" t="s">
        <v>31</v>
      </c>
      <c r="AX616" s="13" t="s">
        <v>74</v>
      </c>
      <c r="AY616" s="247" t="s">
        <v>145</v>
      </c>
    </row>
    <row r="617" s="2" customFormat="1" ht="55.5" customHeight="1">
      <c r="A617" s="37"/>
      <c r="B617" s="38"/>
      <c r="C617" s="258" t="s">
        <v>1129</v>
      </c>
      <c r="D617" s="258" t="s">
        <v>396</v>
      </c>
      <c r="E617" s="259" t="s">
        <v>1130</v>
      </c>
      <c r="F617" s="260" t="s">
        <v>1131</v>
      </c>
      <c r="G617" s="261" t="s">
        <v>166</v>
      </c>
      <c r="H617" s="262">
        <v>212.59800000000001</v>
      </c>
      <c r="I617" s="263"/>
      <c r="J617" s="264">
        <f>ROUND(I617*H617,2)</f>
        <v>0</v>
      </c>
      <c r="K617" s="265"/>
      <c r="L617" s="266"/>
      <c r="M617" s="267" t="s">
        <v>1</v>
      </c>
      <c r="N617" s="268" t="s">
        <v>39</v>
      </c>
      <c r="O617" s="90"/>
      <c r="P617" s="228">
        <f>O617*H617</f>
        <v>0</v>
      </c>
      <c r="Q617" s="228">
        <v>0.0025999999999999999</v>
      </c>
      <c r="R617" s="228">
        <f>Q617*H617</f>
        <v>0.55275479999999999</v>
      </c>
      <c r="S617" s="228">
        <v>0</v>
      </c>
      <c r="T617" s="229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230" t="s">
        <v>304</v>
      </c>
      <c r="AT617" s="230" t="s">
        <v>396</v>
      </c>
      <c r="AU617" s="230" t="s">
        <v>83</v>
      </c>
      <c r="AY617" s="16" t="s">
        <v>145</v>
      </c>
      <c r="BE617" s="231">
        <f>IF(N617="základní",J617,0)</f>
        <v>0</v>
      </c>
      <c r="BF617" s="231">
        <f>IF(N617="snížená",J617,0)</f>
        <v>0</v>
      </c>
      <c r="BG617" s="231">
        <f>IF(N617="zákl. přenesená",J617,0)</f>
        <v>0</v>
      </c>
      <c r="BH617" s="231">
        <f>IF(N617="sníž. přenesená",J617,0)</f>
        <v>0</v>
      </c>
      <c r="BI617" s="231">
        <f>IF(N617="nulová",J617,0)</f>
        <v>0</v>
      </c>
      <c r="BJ617" s="16" t="s">
        <v>79</v>
      </c>
      <c r="BK617" s="231">
        <f>ROUND(I617*H617,2)</f>
        <v>0</v>
      </c>
      <c r="BL617" s="16" t="s">
        <v>231</v>
      </c>
      <c r="BM617" s="230" t="s">
        <v>1132</v>
      </c>
    </row>
    <row r="618" s="13" customFormat="1">
      <c r="A618" s="13"/>
      <c r="B618" s="237"/>
      <c r="C618" s="238"/>
      <c r="D618" s="232" t="s">
        <v>154</v>
      </c>
      <c r="E618" s="238"/>
      <c r="F618" s="240" t="s">
        <v>1133</v>
      </c>
      <c r="G618" s="238"/>
      <c r="H618" s="241">
        <v>212.59800000000001</v>
      </c>
      <c r="I618" s="242"/>
      <c r="J618" s="238"/>
      <c r="K618" s="238"/>
      <c r="L618" s="243"/>
      <c r="M618" s="244"/>
      <c r="N618" s="245"/>
      <c r="O618" s="245"/>
      <c r="P618" s="245"/>
      <c r="Q618" s="245"/>
      <c r="R618" s="245"/>
      <c r="S618" s="245"/>
      <c r="T618" s="24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7" t="s">
        <v>154</v>
      </c>
      <c r="AU618" s="247" t="s">
        <v>83</v>
      </c>
      <c r="AV618" s="13" t="s">
        <v>83</v>
      </c>
      <c r="AW618" s="13" t="s">
        <v>4</v>
      </c>
      <c r="AX618" s="13" t="s">
        <v>79</v>
      </c>
      <c r="AY618" s="247" t="s">
        <v>145</v>
      </c>
    </row>
    <row r="619" s="2" customFormat="1" ht="16.5" customHeight="1">
      <c r="A619" s="37"/>
      <c r="B619" s="38"/>
      <c r="C619" s="218" t="s">
        <v>1134</v>
      </c>
      <c r="D619" s="218" t="s">
        <v>147</v>
      </c>
      <c r="E619" s="219" t="s">
        <v>1135</v>
      </c>
      <c r="F619" s="220" t="s">
        <v>1136</v>
      </c>
      <c r="G619" s="221" t="s">
        <v>434</v>
      </c>
      <c r="H619" s="222">
        <v>178.75</v>
      </c>
      <c r="I619" s="223"/>
      <c r="J619" s="224">
        <f>ROUND(I619*H619,2)</f>
        <v>0</v>
      </c>
      <c r="K619" s="225"/>
      <c r="L619" s="43"/>
      <c r="M619" s="226" t="s">
        <v>1</v>
      </c>
      <c r="N619" s="227" t="s">
        <v>39</v>
      </c>
      <c r="O619" s="90"/>
      <c r="P619" s="228">
        <f>O619*H619</f>
        <v>0</v>
      </c>
      <c r="Q619" s="228">
        <v>1.0000000000000001E-05</v>
      </c>
      <c r="R619" s="228">
        <f>Q619*H619</f>
        <v>0.0017875000000000002</v>
      </c>
      <c r="S619" s="228">
        <v>0</v>
      </c>
      <c r="T619" s="229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230" t="s">
        <v>231</v>
      </c>
      <c r="AT619" s="230" t="s">
        <v>147</v>
      </c>
      <c r="AU619" s="230" t="s">
        <v>83</v>
      </c>
      <c r="AY619" s="16" t="s">
        <v>145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6" t="s">
        <v>79</v>
      </c>
      <c r="BK619" s="231">
        <f>ROUND(I619*H619,2)</f>
        <v>0</v>
      </c>
      <c r="BL619" s="16" t="s">
        <v>231</v>
      </c>
      <c r="BM619" s="230" t="s">
        <v>1137</v>
      </c>
    </row>
    <row r="620" s="13" customFormat="1">
      <c r="A620" s="13"/>
      <c r="B620" s="237"/>
      <c r="C620" s="238"/>
      <c r="D620" s="232" t="s">
        <v>154</v>
      </c>
      <c r="E620" s="239" t="s">
        <v>1</v>
      </c>
      <c r="F620" s="240" t="s">
        <v>1138</v>
      </c>
      <c r="G620" s="238"/>
      <c r="H620" s="241">
        <v>178.75</v>
      </c>
      <c r="I620" s="242"/>
      <c r="J620" s="238"/>
      <c r="K620" s="238"/>
      <c r="L620" s="243"/>
      <c r="M620" s="244"/>
      <c r="N620" s="245"/>
      <c r="O620" s="245"/>
      <c r="P620" s="245"/>
      <c r="Q620" s="245"/>
      <c r="R620" s="245"/>
      <c r="S620" s="245"/>
      <c r="T620" s="24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7" t="s">
        <v>154</v>
      </c>
      <c r="AU620" s="247" t="s">
        <v>83</v>
      </c>
      <c r="AV620" s="13" t="s">
        <v>83</v>
      </c>
      <c r="AW620" s="13" t="s">
        <v>31</v>
      </c>
      <c r="AX620" s="13" t="s">
        <v>79</v>
      </c>
      <c r="AY620" s="247" t="s">
        <v>145</v>
      </c>
    </row>
    <row r="621" s="2" customFormat="1" ht="21.75" customHeight="1">
      <c r="A621" s="37"/>
      <c r="B621" s="38"/>
      <c r="C621" s="258" t="s">
        <v>1139</v>
      </c>
      <c r="D621" s="258" t="s">
        <v>396</v>
      </c>
      <c r="E621" s="259" t="s">
        <v>1140</v>
      </c>
      <c r="F621" s="260" t="s">
        <v>1141</v>
      </c>
      <c r="G621" s="261" t="s">
        <v>434</v>
      </c>
      <c r="H621" s="262">
        <v>187.68799999999999</v>
      </c>
      <c r="I621" s="263"/>
      <c r="J621" s="264">
        <f>ROUND(I621*H621,2)</f>
        <v>0</v>
      </c>
      <c r="K621" s="265"/>
      <c r="L621" s="266"/>
      <c r="M621" s="267" t="s">
        <v>1</v>
      </c>
      <c r="N621" s="268" t="s">
        <v>39</v>
      </c>
      <c r="O621" s="90"/>
      <c r="P621" s="228">
        <f>O621*H621</f>
        <v>0</v>
      </c>
      <c r="Q621" s="228">
        <v>8.0000000000000007E-05</v>
      </c>
      <c r="R621" s="228">
        <f>Q621*H621</f>
        <v>0.01501504</v>
      </c>
      <c r="S621" s="228">
        <v>0</v>
      </c>
      <c r="T621" s="229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230" t="s">
        <v>304</v>
      </c>
      <c r="AT621" s="230" t="s">
        <v>396</v>
      </c>
      <c r="AU621" s="230" t="s">
        <v>83</v>
      </c>
      <c r="AY621" s="16" t="s">
        <v>145</v>
      </c>
      <c r="BE621" s="231">
        <f>IF(N621="základní",J621,0)</f>
        <v>0</v>
      </c>
      <c r="BF621" s="231">
        <f>IF(N621="snížená",J621,0)</f>
        <v>0</v>
      </c>
      <c r="BG621" s="231">
        <f>IF(N621="zákl. přenesená",J621,0)</f>
        <v>0</v>
      </c>
      <c r="BH621" s="231">
        <f>IF(N621="sníž. přenesená",J621,0)</f>
        <v>0</v>
      </c>
      <c r="BI621" s="231">
        <f>IF(N621="nulová",J621,0)</f>
        <v>0</v>
      </c>
      <c r="BJ621" s="16" t="s">
        <v>79</v>
      </c>
      <c r="BK621" s="231">
        <f>ROUND(I621*H621,2)</f>
        <v>0</v>
      </c>
      <c r="BL621" s="16" t="s">
        <v>231</v>
      </c>
      <c r="BM621" s="230" t="s">
        <v>1142</v>
      </c>
    </row>
    <row r="622" s="13" customFormat="1">
      <c r="A622" s="13"/>
      <c r="B622" s="237"/>
      <c r="C622" s="238"/>
      <c r="D622" s="232" t="s">
        <v>154</v>
      </c>
      <c r="E622" s="238"/>
      <c r="F622" s="240" t="s">
        <v>1143</v>
      </c>
      <c r="G622" s="238"/>
      <c r="H622" s="241">
        <v>187.68799999999999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7" t="s">
        <v>154</v>
      </c>
      <c r="AU622" s="247" t="s">
        <v>83</v>
      </c>
      <c r="AV622" s="13" t="s">
        <v>83</v>
      </c>
      <c r="AW622" s="13" t="s">
        <v>4</v>
      </c>
      <c r="AX622" s="13" t="s">
        <v>79</v>
      </c>
      <c r="AY622" s="247" t="s">
        <v>145</v>
      </c>
    </row>
    <row r="623" s="2" customFormat="1" ht="16.5" customHeight="1">
      <c r="A623" s="37"/>
      <c r="B623" s="38"/>
      <c r="C623" s="218" t="s">
        <v>1144</v>
      </c>
      <c r="D623" s="218" t="s">
        <v>147</v>
      </c>
      <c r="E623" s="219" t="s">
        <v>1145</v>
      </c>
      <c r="F623" s="220" t="s">
        <v>1146</v>
      </c>
      <c r="G623" s="221" t="s">
        <v>434</v>
      </c>
      <c r="H623" s="222">
        <v>17.199999999999999</v>
      </c>
      <c r="I623" s="223"/>
      <c r="J623" s="224">
        <f>ROUND(I623*H623,2)</f>
        <v>0</v>
      </c>
      <c r="K623" s="225"/>
      <c r="L623" s="43"/>
      <c r="M623" s="226" t="s">
        <v>1</v>
      </c>
      <c r="N623" s="227" t="s">
        <v>39</v>
      </c>
      <c r="O623" s="90"/>
      <c r="P623" s="228">
        <f>O623*H623</f>
        <v>0</v>
      </c>
      <c r="Q623" s="228">
        <v>0</v>
      </c>
      <c r="R623" s="228">
        <f>Q623*H623</f>
        <v>0</v>
      </c>
      <c r="S623" s="228">
        <v>0</v>
      </c>
      <c r="T623" s="229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230" t="s">
        <v>231</v>
      </c>
      <c r="AT623" s="230" t="s">
        <v>147</v>
      </c>
      <c r="AU623" s="230" t="s">
        <v>83</v>
      </c>
      <c r="AY623" s="16" t="s">
        <v>145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6" t="s">
        <v>79</v>
      </c>
      <c r="BK623" s="231">
        <f>ROUND(I623*H623,2)</f>
        <v>0</v>
      </c>
      <c r="BL623" s="16" t="s">
        <v>231</v>
      </c>
      <c r="BM623" s="230" t="s">
        <v>1147</v>
      </c>
    </row>
    <row r="624" s="13" customFormat="1">
      <c r="A624" s="13"/>
      <c r="B624" s="237"/>
      <c r="C624" s="238"/>
      <c r="D624" s="232" t="s">
        <v>154</v>
      </c>
      <c r="E624" s="239" t="s">
        <v>1</v>
      </c>
      <c r="F624" s="240" t="s">
        <v>1148</v>
      </c>
      <c r="G624" s="238"/>
      <c r="H624" s="241">
        <v>17.199999999999999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7" t="s">
        <v>154</v>
      </c>
      <c r="AU624" s="247" t="s">
        <v>83</v>
      </c>
      <c r="AV624" s="13" t="s">
        <v>83</v>
      </c>
      <c r="AW624" s="13" t="s">
        <v>31</v>
      </c>
      <c r="AX624" s="13" t="s">
        <v>74</v>
      </c>
      <c r="AY624" s="247" t="s">
        <v>145</v>
      </c>
    </row>
    <row r="625" s="2" customFormat="1" ht="16.5" customHeight="1">
      <c r="A625" s="37"/>
      <c r="B625" s="38"/>
      <c r="C625" s="258" t="s">
        <v>1149</v>
      </c>
      <c r="D625" s="258" t="s">
        <v>396</v>
      </c>
      <c r="E625" s="259" t="s">
        <v>1150</v>
      </c>
      <c r="F625" s="260" t="s">
        <v>1151</v>
      </c>
      <c r="G625" s="261" t="s">
        <v>434</v>
      </c>
      <c r="H625" s="262">
        <v>18.920000000000002</v>
      </c>
      <c r="I625" s="263"/>
      <c r="J625" s="264">
        <f>ROUND(I625*H625,2)</f>
        <v>0</v>
      </c>
      <c r="K625" s="265"/>
      <c r="L625" s="266"/>
      <c r="M625" s="267" t="s">
        <v>1</v>
      </c>
      <c r="N625" s="268" t="s">
        <v>39</v>
      </c>
      <c r="O625" s="90"/>
      <c r="P625" s="228">
        <f>O625*H625</f>
        <v>0</v>
      </c>
      <c r="Q625" s="228">
        <v>0.00017000000000000001</v>
      </c>
      <c r="R625" s="228">
        <f>Q625*H625</f>
        <v>0.0032164000000000003</v>
      </c>
      <c r="S625" s="228">
        <v>0</v>
      </c>
      <c r="T625" s="229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230" t="s">
        <v>304</v>
      </c>
      <c r="AT625" s="230" t="s">
        <v>396</v>
      </c>
      <c r="AU625" s="230" t="s">
        <v>83</v>
      </c>
      <c r="AY625" s="16" t="s">
        <v>145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16" t="s">
        <v>79</v>
      </c>
      <c r="BK625" s="231">
        <f>ROUND(I625*H625,2)</f>
        <v>0</v>
      </c>
      <c r="BL625" s="16" t="s">
        <v>231</v>
      </c>
      <c r="BM625" s="230" t="s">
        <v>1152</v>
      </c>
    </row>
    <row r="626" s="13" customFormat="1">
      <c r="A626" s="13"/>
      <c r="B626" s="237"/>
      <c r="C626" s="238"/>
      <c r="D626" s="232" t="s">
        <v>154</v>
      </c>
      <c r="E626" s="238"/>
      <c r="F626" s="240" t="s">
        <v>1153</v>
      </c>
      <c r="G626" s="238"/>
      <c r="H626" s="241">
        <v>18.920000000000002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7" t="s">
        <v>154</v>
      </c>
      <c r="AU626" s="247" t="s">
        <v>83</v>
      </c>
      <c r="AV626" s="13" t="s">
        <v>83</v>
      </c>
      <c r="AW626" s="13" t="s">
        <v>4</v>
      </c>
      <c r="AX626" s="13" t="s">
        <v>79</v>
      </c>
      <c r="AY626" s="247" t="s">
        <v>145</v>
      </c>
    </row>
    <row r="627" s="2" customFormat="1" ht="24.15" customHeight="1">
      <c r="A627" s="37"/>
      <c r="B627" s="38"/>
      <c r="C627" s="218" t="s">
        <v>1154</v>
      </c>
      <c r="D627" s="218" t="s">
        <v>147</v>
      </c>
      <c r="E627" s="219" t="s">
        <v>1155</v>
      </c>
      <c r="F627" s="220" t="s">
        <v>1156</v>
      </c>
      <c r="G627" s="221" t="s">
        <v>166</v>
      </c>
      <c r="H627" s="222">
        <v>209.405</v>
      </c>
      <c r="I627" s="223"/>
      <c r="J627" s="224">
        <f>ROUND(I627*H627,2)</f>
        <v>0</v>
      </c>
      <c r="K627" s="225"/>
      <c r="L627" s="43"/>
      <c r="M627" s="226" t="s">
        <v>1</v>
      </c>
      <c r="N627" s="227" t="s">
        <v>39</v>
      </c>
      <c r="O627" s="90"/>
      <c r="P627" s="228">
        <f>O627*H627</f>
        <v>0</v>
      </c>
      <c r="Q627" s="228">
        <v>0</v>
      </c>
      <c r="R627" s="228">
        <f>Q627*H627</f>
        <v>0</v>
      </c>
      <c r="S627" s="228">
        <v>0</v>
      </c>
      <c r="T627" s="229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230" t="s">
        <v>231</v>
      </c>
      <c r="AT627" s="230" t="s">
        <v>147</v>
      </c>
      <c r="AU627" s="230" t="s">
        <v>83</v>
      </c>
      <c r="AY627" s="16" t="s">
        <v>145</v>
      </c>
      <c r="BE627" s="231">
        <f>IF(N627="základní",J627,0)</f>
        <v>0</v>
      </c>
      <c r="BF627" s="231">
        <f>IF(N627="snížená",J627,0)</f>
        <v>0</v>
      </c>
      <c r="BG627" s="231">
        <f>IF(N627="zákl. přenesená",J627,0)</f>
        <v>0</v>
      </c>
      <c r="BH627" s="231">
        <f>IF(N627="sníž. přenesená",J627,0)</f>
        <v>0</v>
      </c>
      <c r="BI627" s="231">
        <f>IF(N627="nulová",J627,0)</f>
        <v>0</v>
      </c>
      <c r="BJ627" s="16" t="s">
        <v>79</v>
      </c>
      <c r="BK627" s="231">
        <f>ROUND(I627*H627,2)</f>
        <v>0</v>
      </c>
      <c r="BL627" s="16" t="s">
        <v>231</v>
      </c>
      <c r="BM627" s="230" t="s">
        <v>1157</v>
      </c>
    </row>
    <row r="628" s="2" customFormat="1" ht="24.15" customHeight="1">
      <c r="A628" s="37"/>
      <c r="B628" s="38"/>
      <c r="C628" s="218" t="s">
        <v>1158</v>
      </c>
      <c r="D628" s="218" t="s">
        <v>147</v>
      </c>
      <c r="E628" s="219" t="s">
        <v>1159</v>
      </c>
      <c r="F628" s="220" t="s">
        <v>1160</v>
      </c>
      <c r="G628" s="221" t="s">
        <v>150</v>
      </c>
      <c r="H628" s="222">
        <v>2.1560000000000001</v>
      </c>
      <c r="I628" s="223"/>
      <c r="J628" s="224">
        <f>ROUND(I628*H628,2)</f>
        <v>0</v>
      </c>
      <c r="K628" s="225"/>
      <c r="L628" s="43"/>
      <c r="M628" s="226" t="s">
        <v>1</v>
      </c>
      <c r="N628" s="227" t="s">
        <v>39</v>
      </c>
      <c r="O628" s="90"/>
      <c r="P628" s="228">
        <f>O628*H628</f>
        <v>0</v>
      </c>
      <c r="Q628" s="228">
        <v>0</v>
      </c>
      <c r="R628" s="228">
        <f>Q628*H628</f>
        <v>0</v>
      </c>
      <c r="S628" s="228">
        <v>0</v>
      </c>
      <c r="T628" s="229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230" t="s">
        <v>231</v>
      </c>
      <c r="AT628" s="230" t="s">
        <v>147</v>
      </c>
      <c r="AU628" s="230" t="s">
        <v>83</v>
      </c>
      <c r="AY628" s="16" t="s">
        <v>145</v>
      </c>
      <c r="BE628" s="231">
        <f>IF(N628="základní",J628,0)</f>
        <v>0</v>
      </c>
      <c r="BF628" s="231">
        <f>IF(N628="snížená",J628,0)</f>
        <v>0</v>
      </c>
      <c r="BG628" s="231">
        <f>IF(N628="zákl. přenesená",J628,0)</f>
        <v>0</v>
      </c>
      <c r="BH628" s="231">
        <f>IF(N628="sníž. přenesená",J628,0)</f>
        <v>0</v>
      </c>
      <c r="BI628" s="231">
        <f>IF(N628="nulová",J628,0)</f>
        <v>0</v>
      </c>
      <c r="BJ628" s="16" t="s">
        <v>79</v>
      </c>
      <c r="BK628" s="231">
        <f>ROUND(I628*H628,2)</f>
        <v>0</v>
      </c>
      <c r="BL628" s="16" t="s">
        <v>231</v>
      </c>
      <c r="BM628" s="230" t="s">
        <v>1161</v>
      </c>
    </row>
    <row r="629" s="2" customFormat="1" ht="24.15" customHeight="1">
      <c r="A629" s="37"/>
      <c r="B629" s="38"/>
      <c r="C629" s="218" t="s">
        <v>1162</v>
      </c>
      <c r="D629" s="218" t="s">
        <v>147</v>
      </c>
      <c r="E629" s="219" t="s">
        <v>1163</v>
      </c>
      <c r="F629" s="220" t="s">
        <v>1164</v>
      </c>
      <c r="G629" s="221" t="s">
        <v>150</v>
      </c>
      <c r="H629" s="222">
        <v>2.1560000000000001</v>
      </c>
      <c r="I629" s="223"/>
      <c r="J629" s="224">
        <f>ROUND(I629*H629,2)</f>
        <v>0</v>
      </c>
      <c r="K629" s="225"/>
      <c r="L629" s="43"/>
      <c r="M629" s="226" t="s">
        <v>1</v>
      </c>
      <c r="N629" s="227" t="s">
        <v>39</v>
      </c>
      <c r="O629" s="90"/>
      <c r="P629" s="228">
        <f>O629*H629</f>
        <v>0</v>
      </c>
      <c r="Q629" s="228">
        <v>0</v>
      </c>
      <c r="R629" s="228">
        <f>Q629*H629</f>
        <v>0</v>
      </c>
      <c r="S629" s="228">
        <v>0</v>
      </c>
      <c r="T629" s="229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230" t="s">
        <v>231</v>
      </c>
      <c r="AT629" s="230" t="s">
        <v>147</v>
      </c>
      <c r="AU629" s="230" t="s">
        <v>83</v>
      </c>
      <c r="AY629" s="16" t="s">
        <v>145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6" t="s">
        <v>79</v>
      </c>
      <c r="BK629" s="231">
        <f>ROUND(I629*H629,2)</f>
        <v>0</v>
      </c>
      <c r="BL629" s="16" t="s">
        <v>231</v>
      </c>
      <c r="BM629" s="230" t="s">
        <v>1165</v>
      </c>
    </row>
    <row r="630" s="12" customFormat="1" ht="22.8" customHeight="1">
      <c r="A630" s="12"/>
      <c r="B630" s="202"/>
      <c r="C630" s="203"/>
      <c r="D630" s="204" t="s">
        <v>73</v>
      </c>
      <c r="E630" s="216" t="s">
        <v>1166</v>
      </c>
      <c r="F630" s="216" t="s">
        <v>1167</v>
      </c>
      <c r="G630" s="203"/>
      <c r="H630" s="203"/>
      <c r="I630" s="206"/>
      <c r="J630" s="217">
        <f>BK630</f>
        <v>0</v>
      </c>
      <c r="K630" s="203"/>
      <c r="L630" s="208"/>
      <c r="M630" s="209"/>
      <c r="N630" s="210"/>
      <c r="O630" s="210"/>
      <c r="P630" s="211">
        <f>SUM(P631:P641)</f>
        <v>0</v>
      </c>
      <c r="Q630" s="210"/>
      <c r="R630" s="211">
        <f>SUM(R631:R641)</f>
        <v>0.64787499999999998</v>
      </c>
      <c r="S630" s="210"/>
      <c r="T630" s="212">
        <f>SUM(T631:T641)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13" t="s">
        <v>83</v>
      </c>
      <c r="AT630" s="214" t="s">
        <v>73</v>
      </c>
      <c r="AU630" s="214" t="s">
        <v>79</v>
      </c>
      <c r="AY630" s="213" t="s">
        <v>145</v>
      </c>
      <c r="BK630" s="215">
        <f>SUM(BK631:BK641)</f>
        <v>0</v>
      </c>
    </row>
    <row r="631" s="2" customFormat="1" ht="16.5" customHeight="1">
      <c r="A631" s="37"/>
      <c r="B631" s="38"/>
      <c r="C631" s="218" t="s">
        <v>1168</v>
      </c>
      <c r="D631" s="218" t="s">
        <v>147</v>
      </c>
      <c r="E631" s="219" t="s">
        <v>1169</v>
      </c>
      <c r="F631" s="220" t="s">
        <v>1170</v>
      </c>
      <c r="G631" s="221" t="s">
        <v>166</v>
      </c>
      <c r="H631" s="222">
        <v>18.760000000000002</v>
      </c>
      <c r="I631" s="223"/>
      <c r="J631" s="224">
        <f>ROUND(I631*H631,2)</f>
        <v>0</v>
      </c>
      <c r="K631" s="225"/>
      <c r="L631" s="43"/>
      <c r="M631" s="226" t="s">
        <v>1</v>
      </c>
      <c r="N631" s="227" t="s">
        <v>39</v>
      </c>
      <c r="O631" s="90"/>
      <c r="P631" s="228">
        <f>O631*H631</f>
        <v>0</v>
      </c>
      <c r="Q631" s="228">
        <v>0</v>
      </c>
      <c r="R631" s="228">
        <f>Q631*H631</f>
        <v>0</v>
      </c>
      <c r="S631" s="228">
        <v>0</v>
      </c>
      <c r="T631" s="229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230" t="s">
        <v>231</v>
      </c>
      <c r="AT631" s="230" t="s">
        <v>147</v>
      </c>
      <c r="AU631" s="230" t="s">
        <v>83</v>
      </c>
      <c r="AY631" s="16" t="s">
        <v>145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6" t="s">
        <v>79</v>
      </c>
      <c r="BK631" s="231">
        <f>ROUND(I631*H631,2)</f>
        <v>0</v>
      </c>
      <c r="BL631" s="16" t="s">
        <v>231</v>
      </c>
      <c r="BM631" s="230" t="s">
        <v>1171</v>
      </c>
    </row>
    <row r="632" s="14" customFormat="1">
      <c r="A632" s="14"/>
      <c r="B632" s="248"/>
      <c r="C632" s="249"/>
      <c r="D632" s="232" t="s">
        <v>154</v>
      </c>
      <c r="E632" s="250" t="s">
        <v>1</v>
      </c>
      <c r="F632" s="251" t="s">
        <v>1172</v>
      </c>
      <c r="G632" s="249"/>
      <c r="H632" s="250" t="s">
        <v>1</v>
      </c>
      <c r="I632" s="252"/>
      <c r="J632" s="249"/>
      <c r="K632" s="249"/>
      <c r="L632" s="253"/>
      <c r="M632" s="254"/>
      <c r="N632" s="255"/>
      <c r="O632" s="255"/>
      <c r="P632" s="255"/>
      <c r="Q632" s="255"/>
      <c r="R632" s="255"/>
      <c r="S632" s="255"/>
      <c r="T632" s="256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7" t="s">
        <v>154</v>
      </c>
      <c r="AU632" s="257" t="s">
        <v>83</v>
      </c>
      <c r="AV632" s="14" t="s">
        <v>79</v>
      </c>
      <c r="AW632" s="14" t="s">
        <v>31</v>
      </c>
      <c r="AX632" s="14" t="s">
        <v>74</v>
      </c>
      <c r="AY632" s="257" t="s">
        <v>145</v>
      </c>
    </row>
    <row r="633" s="13" customFormat="1">
      <c r="A633" s="13"/>
      <c r="B633" s="237"/>
      <c r="C633" s="238"/>
      <c r="D633" s="232" t="s">
        <v>154</v>
      </c>
      <c r="E633" s="239" t="s">
        <v>1</v>
      </c>
      <c r="F633" s="240" t="s">
        <v>1173</v>
      </c>
      <c r="G633" s="238"/>
      <c r="H633" s="241">
        <v>16.260000000000002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154</v>
      </c>
      <c r="AU633" s="247" t="s">
        <v>83</v>
      </c>
      <c r="AV633" s="13" t="s">
        <v>83</v>
      </c>
      <c r="AW633" s="13" t="s">
        <v>31</v>
      </c>
      <c r="AX633" s="13" t="s">
        <v>74</v>
      </c>
      <c r="AY633" s="247" t="s">
        <v>145</v>
      </c>
    </row>
    <row r="634" s="13" customFormat="1">
      <c r="A634" s="13"/>
      <c r="B634" s="237"/>
      <c r="C634" s="238"/>
      <c r="D634" s="232" t="s">
        <v>154</v>
      </c>
      <c r="E634" s="239" t="s">
        <v>1</v>
      </c>
      <c r="F634" s="240" t="s">
        <v>1174</v>
      </c>
      <c r="G634" s="238"/>
      <c r="H634" s="241">
        <v>2.5</v>
      </c>
      <c r="I634" s="242"/>
      <c r="J634" s="238"/>
      <c r="K634" s="238"/>
      <c r="L634" s="243"/>
      <c r="M634" s="244"/>
      <c r="N634" s="245"/>
      <c r="O634" s="245"/>
      <c r="P634" s="245"/>
      <c r="Q634" s="245"/>
      <c r="R634" s="245"/>
      <c r="S634" s="245"/>
      <c r="T634" s="246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7" t="s">
        <v>154</v>
      </c>
      <c r="AU634" s="247" t="s">
        <v>83</v>
      </c>
      <c r="AV634" s="13" t="s">
        <v>83</v>
      </c>
      <c r="AW634" s="13" t="s">
        <v>31</v>
      </c>
      <c r="AX634" s="13" t="s">
        <v>74</v>
      </c>
      <c r="AY634" s="247" t="s">
        <v>145</v>
      </c>
    </row>
    <row r="635" s="2" customFormat="1" ht="16.5" customHeight="1">
      <c r="A635" s="37"/>
      <c r="B635" s="38"/>
      <c r="C635" s="218" t="s">
        <v>1175</v>
      </c>
      <c r="D635" s="218" t="s">
        <v>147</v>
      </c>
      <c r="E635" s="219" t="s">
        <v>1176</v>
      </c>
      <c r="F635" s="220" t="s">
        <v>1177</v>
      </c>
      <c r="G635" s="221" t="s">
        <v>166</v>
      </c>
      <c r="H635" s="222">
        <v>18.75</v>
      </c>
      <c r="I635" s="223"/>
      <c r="J635" s="224">
        <f>ROUND(I635*H635,2)</f>
        <v>0</v>
      </c>
      <c r="K635" s="225"/>
      <c r="L635" s="43"/>
      <c r="M635" s="226" t="s">
        <v>1</v>
      </c>
      <c r="N635" s="227" t="s">
        <v>39</v>
      </c>
      <c r="O635" s="90"/>
      <c r="P635" s="228">
        <f>O635*H635</f>
        <v>0</v>
      </c>
      <c r="Q635" s="228">
        <v>0.024</v>
      </c>
      <c r="R635" s="228">
        <f>Q635*H635</f>
        <v>0.45000000000000001</v>
      </c>
      <c r="S635" s="228">
        <v>0</v>
      </c>
      <c r="T635" s="229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230" t="s">
        <v>231</v>
      </c>
      <c r="AT635" s="230" t="s">
        <v>147</v>
      </c>
      <c r="AU635" s="230" t="s">
        <v>83</v>
      </c>
      <c r="AY635" s="16" t="s">
        <v>145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6" t="s">
        <v>79</v>
      </c>
      <c r="BK635" s="231">
        <f>ROUND(I635*H635,2)</f>
        <v>0</v>
      </c>
      <c r="BL635" s="16" t="s">
        <v>231</v>
      </c>
      <c r="BM635" s="230" t="s">
        <v>1178</v>
      </c>
    </row>
    <row r="636" s="2" customFormat="1" ht="24.15" customHeight="1">
      <c r="A636" s="37"/>
      <c r="B636" s="38"/>
      <c r="C636" s="218" t="s">
        <v>1179</v>
      </c>
      <c r="D636" s="218" t="s">
        <v>147</v>
      </c>
      <c r="E636" s="219" t="s">
        <v>1180</v>
      </c>
      <c r="F636" s="220" t="s">
        <v>1181</v>
      </c>
      <c r="G636" s="221" t="s">
        <v>166</v>
      </c>
      <c r="H636" s="222">
        <v>18.75</v>
      </c>
      <c r="I636" s="223"/>
      <c r="J636" s="224">
        <f>ROUND(I636*H636,2)</f>
        <v>0</v>
      </c>
      <c r="K636" s="225"/>
      <c r="L636" s="43"/>
      <c r="M636" s="226" t="s">
        <v>1</v>
      </c>
      <c r="N636" s="227" t="s">
        <v>39</v>
      </c>
      <c r="O636" s="90"/>
      <c r="P636" s="228">
        <f>O636*H636</f>
        <v>0</v>
      </c>
      <c r="Q636" s="228">
        <v>0.00054000000000000001</v>
      </c>
      <c r="R636" s="228">
        <f>Q636*H636</f>
        <v>0.010125</v>
      </c>
      <c r="S636" s="228">
        <v>0</v>
      </c>
      <c r="T636" s="229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230" t="s">
        <v>231</v>
      </c>
      <c r="AT636" s="230" t="s">
        <v>147</v>
      </c>
      <c r="AU636" s="230" t="s">
        <v>83</v>
      </c>
      <c r="AY636" s="16" t="s">
        <v>145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16" t="s">
        <v>79</v>
      </c>
      <c r="BK636" s="231">
        <f>ROUND(I636*H636,2)</f>
        <v>0</v>
      </c>
      <c r="BL636" s="16" t="s">
        <v>231</v>
      </c>
      <c r="BM636" s="230" t="s">
        <v>1182</v>
      </c>
    </row>
    <row r="637" s="2" customFormat="1" ht="24.15" customHeight="1">
      <c r="A637" s="37"/>
      <c r="B637" s="38"/>
      <c r="C637" s="218" t="s">
        <v>1183</v>
      </c>
      <c r="D637" s="218" t="s">
        <v>147</v>
      </c>
      <c r="E637" s="219" t="s">
        <v>1184</v>
      </c>
      <c r="F637" s="220" t="s">
        <v>1185</v>
      </c>
      <c r="G637" s="221" t="s">
        <v>166</v>
      </c>
      <c r="H637" s="222">
        <v>18.75</v>
      </c>
      <c r="I637" s="223"/>
      <c r="J637" s="224">
        <f>ROUND(I637*H637,2)</f>
        <v>0</v>
      </c>
      <c r="K637" s="225"/>
      <c r="L637" s="43"/>
      <c r="M637" s="226" t="s">
        <v>1</v>
      </c>
      <c r="N637" s="227" t="s">
        <v>39</v>
      </c>
      <c r="O637" s="90"/>
      <c r="P637" s="228">
        <f>O637*H637</f>
        <v>0</v>
      </c>
      <c r="Q637" s="228">
        <v>0.0054000000000000003</v>
      </c>
      <c r="R637" s="228">
        <f>Q637*H637</f>
        <v>0.10125000000000001</v>
      </c>
      <c r="S637" s="228">
        <v>0</v>
      </c>
      <c r="T637" s="229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230" t="s">
        <v>231</v>
      </c>
      <c r="AT637" s="230" t="s">
        <v>147</v>
      </c>
      <c r="AU637" s="230" t="s">
        <v>83</v>
      </c>
      <c r="AY637" s="16" t="s">
        <v>145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6" t="s">
        <v>79</v>
      </c>
      <c r="BK637" s="231">
        <f>ROUND(I637*H637,2)</f>
        <v>0</v>
      </c>
      <c r="BL637" s="16" t="s">
        <v>231</v>
      </c>
      <c r="BM637" s="230" t="s">
        <v>1186</v>
      </c>
    </row>
    <row r="638" s="2" customFormat="1" ht="21.75" customHeight="1">
      <c r="A638" s="37"/>
      <c r="B638" s="38"/>
      <c r="C638" s="218" t="s">
        <v>1187</v>
      </c>
      <c r="D638" s="218" t="s">
        <v>147</v>
      </c>
      <c r="E638" s="219" t="s">
        <v>1188</v>
      </c>
      <c r="F638" s="220" t="s">
        <v>1189</v>
      </c>
      <c r="G638" s="221" t="s">
        <v>434</v>
      </c>
      <c r="H638" s="222">
        <v>25</v>
      </c>
      <c r="I638" s="223"/>
      <c r="J638" s="224">
        <f>ROUND(I638*H638,2)</f>
        <v>0</v>
      </c>
      <c r="K638" s="225"/>
      <c r="L638" s="43"/>
      <c r="M638" s="226" t="s">
        <v>1</v>
      </c>
      <c r="N638" s="227" t="s">
        <v>39</v>
      </c>
      <c r="O638" s="90"/>
      <c r="P638" s="228">
        <f>O638*H638</f>
        <v>0</v>
      </c>
      <c r="Q638" s="228">
        <v>0.00346</v>
      </c>
      <c r="R638" s="228">
        <f>Q638*H638</f>
        <v>0.086499999999999994</v>
      </c>
      <c r="S638" s="228">
        <v>0</v>
      </c>
      <c r="T638" s="229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230" t="s">
        <v>231</v>
      </c>
      <c r="AT638" s="230" t="s">
        <v>147</v>
      </c>
      <c r="AU638" s="230" t="s">
        <v>83</v>
      </c>
      <c r="AY638" s="16" t="s">
        <v>145</v>
      </c>
      <c r="BE638" s="231">
        <f>IF(N638="základní",J638,0)</f>
        <v>0</v>
      </c>
      <c r="BF638" s="231">
        <f>IF(N638="snížená",J638,0)</f>
        <v>0</v>
      </c>
      <c r="BG638" s="231">
        <f>IF(N638="zákl. přenesená",J638,0)</f>
        <v>0</v>
      </c>
      <c r="BH638" s="231">
        <f>IF(N638="sníž. přenesená",J638,0)</f>
        <v>0</v>
      </c>
      <c r="BI638" s="231">
        <f>IF(N638="nulová",J638,0)</f>
        <v>0</v>
      </c>
      <c r="BJ638" s="16" t="s">
        <v>79</v>
      </c>
      <c r="BK638" s="231">
        <f>ROUND(I638*H638,2)</f>
        <v>0</v>
      </c>
      <c r="BL638" s="16" t="s">
        <v>231</v>
      </c>
      <c r="BM638" s="230" t="s">
        <v>1190</v>
      </c>
    </row>
    <row r="639" s="13" customFormat="1">
      <c r="A639" s="13"/>
      <c r="B639" s="237"/>
      <c r="C639" s="238"/>
      <c r="D639" s="232" t="s">
        <v>154</v>
      </c>
      <c r="E639" s="239" t="s">
        <v>1</v>
      </c>
      <c r="F639" s="240" t="s">
        <v>1191</v>
      </c>
      <c r="G639" s="238"/>
      <c r="H639" s="241">
        <v>25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154</v>
      </c>
      <c r="AU639" s="247" t="s">
        <v>83</v>
      </c>
      <c r="AV639" s="13" t="s">
        <v>83</v>
      </c>
      <c r="AW639" s="13" t="s">
        <v>31</v>
      </c>
      <c r="AX639" s="13" t="s">
        <v>74</v>
      </c>
      <c r="AY639" s="247" t="s">
        <v>145</v>
      </c>
    </row>
    <row r="640" s="2" customFormat="1" ht="24.15" customHeight="1">
      <c r="A640" s="37"/>
      <c r="B640" s="38"/>
      <c r="C640" s="218" t="s">
        <v>1192</v>
      </c>
      <c r="D640" s="218" t="s">
        <v>147</v>
      </c>
      <c r="E640" s="219" t="s">
        <v>1193</v>
      </c>
      <c r="F640" s="220" t="s">
        <v>1194</v>
      </c>
      <c r="G640" s="221" t="s">
        <v>150</v>
      </c>
      <c r="H640" s="222">
        <v>0.64800000000000002</v>
      </c>
      <c r="I640" s="223"/>
      <c r="J640" s="224">
        <f>ROUND(I640*H640,2)</f>
        <v>0</v>
      </c>
      <c r="K640" s="225"/>
      <c r="L640" s="43"/>
      <c r="M640" s="226" t="s">
        <v>1</v>
      </c>
      <c r="N640" s="227" t="s">
        <v>39</v>
      </c>
      <c r="O640" s="90"/>
      <c r="P640" s="228">
        <f>O640*H640</f>
        <v>0</v>
      </c>
      <c r="Q640" s="228">
        <v>0</v>
      </c>
      <c r="R640" s="228">
        <f>Q640*H640</f>
        <v>0</v>
      </c>
      <c r="S640" s="228">
        <v>0</v>
      </c>
      <c r="T640" s="229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230" t="s">
        <v>231</v>
      </c>
      <c r="AT640" s="230" t="s">
        <v>147</v>
      </c>
      <c r="AU640" s="230" t="s">
        <v>83</v>
      </c>
      <c r="AY640" s="16" t="s">
        <v>145</v>
      </c>
      <c r="BE640" s="231">
        <f>IF(N640="základní",J640,0)</f>
        <v>0</v>
      </c>
      <c r="BF640" s="231">
        <f>IF(N640="snížená",J640,0)</f>
        <v>0</v>
      </c>
      <c r="BG640" s="231">
        <f>IF(N640="zákl. přenesená",J640,0)</f>
        <v>0</v>
      </c>
      <c r="BH640" s="231">
        <f>IF(N640="sníž. přenesená",J640,0)</f>
        <v>0</v>
      </c>
      <c r="BI640" s="231">
        <f>IF(N640="nulová",J640,0)</f>
        <v>0</v>
      </c>
      <c r="BJ640" s="16" t="s">
        <v>79</v>
      </c>
      <c r="BK640" s="231">
        <f>ROUND(I640*H640,2)</f>
        <v>0</v>
      </c>
      <c r="BL640" s="16" t="s">
        <v>231</v>
      </c>
      <c r="BM640" s="230" t="s">
        <v>1195</v>
      </c>
    </row>
    <row r="641" s="2" customFormat="1" ht="24.15" customHeight="1">
      <c r="A641" s="37"/>
      <c r="B641" s="38"/>
      <c r="C641" s="218" t="s">
        <v>1196</v>
      </c>
      <c r="D641" s="218" t="s">
        <v>147</v>
      </c>
      <c r="E641" s="219" t="s">
        <v>1197</v>
      </c>
      <c r="F641" s="220" t="s">
        <v>1198</v>
      </c>
      <c r="G641" s="221" t="s">
        <v>150</v>
      </c>
      <c r="H641" s="222">
        <v>0.64800000000000002</v>
      </c>
      <c r="I641" s="223"/>
      <c r="J641" s="224">
        <f>ROUND(I641*H641,2)</f>
        <v>0</v>
      </c>
      <c r="K641" s="225"/>
      <c r="L641" s="43"/>
      <c r="M641" s="226" t="s">
        <v>1</v>
      </c>
      <c r="N641" s="227" t="s">
        <v>39</v>
      </c>
      <c r="O641" s="90"/>
      <c r="P641" s="228">
        <f>O641*H641</f>
        <v>0</v>
      </c>
      <c r="Q641" s="228">
        <v>0</v>
      </c>
      <c r="R641" s="228">
        <f>Q641*H641</f>
        <v>0</v>
      </c>
      <c r="S641" s="228">
        <v>0</v>
      </c>
      <c r="T641" s="229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230" t="s">
        <v>231</v>
      </c>
      <c r="AT641" s="230" t="s">
        <v>147</v>
      </c>
      <c r="AU641" s="230" t="s">
        <v>83</v>
      </c>
      <c r="AY641" s="16" t="s">
        <v>145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6" t="s">
        <v>79</v>
      </c>
      <c r="BK641" s="231">
        <f>ROUND(I641*H641,2)</f>
        <v>0</v>
      </c>
      <c r="BL641" s="16" t="s">
        <v>231</v>
      </c>
      <c r="BM641" s="230" t="s">
        <v>1199</v>
      </c>
    </row>
    <row r="642" s="12" customFormat="1" ht="22.8" customHeight="1">
      <c r="A642" s="12"/>
      <c r="B642" s="202"/>
      <c r="C642" s="203"/>
      <c r="D642" s="204" t="s">
        <v>73</v>
      </c>
      <c r="E642" s="216" t="s">
        <v>1200</v>
      </c>
      <c r="F642" s="216" t="s">
        <v>1201</v>
      </c>
      <c r="G642" s="203"/>
      <c r="H642" s="203"/>
      <c r="I642" s="206"/>
      <c r="J642" s="217">
        <f>BK642</f>
        <v>0</v>
      </c>
      <c r="K642" s="203"/>
      <c r="L642" s="208"/>
      <c r="M642" s="209"/>
      <c r="N642" s="210"/>
      <c r="O642" s="210"/>
      <c r="P642" s="211">
        <f>SUM(P643:P646)</f>
        <v>0</v>
      </c>
      <c r="Q642" s="210"/>
      <c r="R642" s="211">
        <f>SUM(R643:R646)</f>
        <v>0.50064999999999993</v>
      </c>
      <c r="S642" s="210"/>
      <c r="T642" s="212">
        <f>SUM(T643:T646)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13" t="s">
        <v>83</v>
      </c>
      <c r="AT642" s="214" t="s">
        <v>73</v>
      </c>
      <c r="AU642" s="214" t="s">
        <v>79</v>
      </c>
      <c r="AY642" s="213" t="s">
        <v>145</v>
      </c>
      <c r="BK642" s="215">
        <f>SUM(BK643:BK646)</f>
        <v>0</v>
      </c>
    </row>
    <row r="643" s="2" customFormat="1" ht="21.75" customHeight="1">
      <c r="A643" s="37"/>
      <c r="B643" s="38"/>
      <c r="C643" s="218" t="s">
        <v>1202</v>
      </c>
      <c r="D643" s="218" t="s">
        <v>147</v>
      </c>
      <c r="E643" s="219" t="s">
        <v>1203</v>
      </c>
      <c r="F643" s="220" t="s">
        <v>1204</v>
      </c>
      <c r="G643" s="221" t="s">
        <v>166</v>
      </c>
      <c r="H643" s="222">
        <v>780</v>
      </c>
      <c r="I643" s="223"/>
      <c r="J643" s="224">
        <f>ROUND(I643*H643,2)</f>
        <v>0</v>
      </c>
      <c r="K643" s="225"/>
      <c r="L643" s="43"/>
      <c r="M643" s="226" t="s">
        <v>1</v>
      </c>
      <c r="N643" s="227" t="s">
        <v>39</v>
      </c>
      <c r="O643" s="90"/>
      <c r="P643" s="228">
        <f>O643*H643</f>
        <v>0</v>
      </c>
      <c r="Q643" s="228">
        <v>0</v>
      </c>
      <c r="R643" s="228">
        <f>Q643*H643</f>
        <v>0</v>
      </c>
      <c r="S643" s="228">
        <v>0</v>
      </c>
      <c r="T643" s="229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230" t="s">
        <v>231</v>
      </c>
      <c r="AT643" s="230" t="s">
        <v>147</v>
      </c>
      <c r="AU643" s="230" t="s">
        <v>83</v>
      </c>
      <c r="AY643" s="16" t="s">
        <v>145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16" t="s">
        <v>79</v>
      </c>
      <c r="BK643" s="231">
        <f>ROUND(I643*H643,2)</f>
        <v>0</v>
      </c>
      <c r="BL643" s="16" t="s">
        <v>231</v>
      </c>
      <c r="BM643" s="230" t="s">
        <v>1205</v>
      </c>
    </row>
    <row r="644" s="2" customFormat="1" ht="24.15" customHeight="1">
      <c r="A644" s="37"/>
      <c r="B644" s="38"/>
      <c r="C644" s="218" t="s">
        <v>1206</v>
      </c>
      <c r="D644" s="218" t="s">
        <v>147</v>
      </c>
      <c r="E644" s="219" t="s">
        <v>1207</v>
      </c>
      <c r="F644" s="220" t="s">
        <v>1208</v>
      </c>
      <c r="G644" s="221" t="s">
        <v>166</v>
      </c>
      <c r="H644" s="222">
        <v>780</v>
      </c>
      <c r="I644" s="223"/>
      <c r="J644" s="224">
        <f>ROUND(I644*H644,2)</f>
        <v>0</v>
      </c>
      <c r="K644" s="225"/>
      <c r="L644" s="43"/>
      <c r="M644" s="226" t="s">
        <v>1</v>
      </c>
      <c r="N644" s="227" t="s">
        <v>39</v>
      </c>
      <c r="O644" s="90"/>
      <c r="P644" s="228">
        <f>O644*H644</f>
        <v>0</v>
      </c>
      <c r="Q644" s="228">
        <v>0.00044999999999999999</v>
      </c>
      <c r="R644" s="228">
        <f>Q644*H644</f>
        <v>0.35099999999999998</v>
      </c>
      <c r="S644" s="228">
        <v>0</v>
      </c>
      <c r="T644" s="229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230" t="s">
        <v>231</v>
      </c>
      <c r="AT644" s="230" t="s">
        <v>147</v>
      </c>
      <c r="AU644" s="230" t="s">
        <v>83</v>
      </c>
      <c r="AY644" s="16" t="s">
        <v>145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6" t="s">
        <v>79</v>
      </c>
      <c r="BK644" s="231">
        <f>ROUND(I644*H644,2)</f>
        <v>0</v>
      </c>
      <c r="BL644" s="16" t="s">
        <v>231</v>
      </c>
      <c r="BM644" s="230" t="s">
        <v>1209</v>
      </c>
    </row>
    <row r="645" s="2" customFormat="1" ht="16.5" customHeight="1">
      <c r="A645" s="37"/>
      <c r="B645" s="38"/>
      <c r="C645" s="218" t="s">
        <v>1210</v>
      </c>
      <c r="D645" s="218" t="s">
        <v>147</v>
      </c>
      <c r="E645" s="219" t="s">
        <v>1211</v>
      </c>
      <c r="F645" s="220" t="s">
        <v>1212</v>
      </c>
      <c r="G645" s="221" t="s">
        <v>166</v>
      </c>
      <c r="H645" s="222">
        <v>205</v>
      </c>
      <c r="I645" s="223"/>
      <c r="J645" s="224">
        <f>ROUND(I645*H645,2)</f>
        <v>0</v>
      </c>
      <c r="K645" s="225"/>
      <c r="L645" s="43"/>
      <c r="M645" s="226" t="s">
        <v>1</v>
      </c>
      <c r="N645" s="227" t="s">
        <v>39</v>
      </c>
      <c r="O645" s="90"/>
      <c r="P645" s="228">
        <f>O645*H645</f>
        <v>0</v>
      </c>
      <c r="Q645" s="228">
        <v>0.00058</v>
      </c>
      <c r="R645" s="228">
        <f>Q645*H645</f>
        <v>0.11890000000000001</v>
      </c>
      <c r="S645" s="228">
        <v>0</v>
      </c>
      <c r="T645" s="229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230" t="s">
        <v>231</v>
      </c>
      <c r="AT645" s="230" t="s">
        <v>147</v>
      </c>
      <c r="AU645" s="230" t="s">
        <v>83</v>
      </c>
      <c r="AY645" s="16" t="s">
        <v>145</v>
      </c>
      <c r="BE645" s="231">
        <f>IF(N645="základní",J645,0)</f>
        <v>0</v>
      </c>
      <c r="BF645" s="231">
        <f>IF(N645="snížená",J645,0)</f>
        <v>0</v>
      </c>
      <c r="BG645" s="231">
        <f>IF(N645="zákl. přenesená",J645,0)</f>
        <v>0</v>
      </c>
      <c r="BH645" s="231">
        <f>IF(N645="sníž. přenesená",J645,0)</f>
        <v>0</v>
      </c>
      <c r="BI645" s="231">
        <f>IF(N645="nulová",J645,0)</f>
        <v>0</v>
      </c>
      <c r="BJ645" s="16" t="s">
        <v>79</v>
      </c>
      <c r="BK645" s="231">
        <f>ROUND(I645*H645,2)</f>
        <v>0</v>
      </c>
      <c r="BL645" s="16" t="s">
        <v>231</v>
      </c>
      <c r="BM645" s="230" t="s">
        <v>1213</v>
      </c>
    </row>
    <row r="646" s="2" customFormat="1" ht="24.15" customHeight="1">
      <c r="A646" s="37"/>
      <c r="B646" s="38"/>
      <c r="C646" s="218" t="s">
        <v>1214</v>
      </c>
      <c r="D646" s="218" t="s">
        <v>147</v>
      </c>
      <c r="E646" s="219" t="s">
        <v>1215</v>
      </c>
      <c r="F646" s="220" t="s">
        <v>1216</v>
      </c>
      <c r="G646" s="221" t="s">
        <v>166</v>
      </c>
      <c r="H646" s="222">
        <v>205</v>
      </c>
      <c r="I646" s="223"/>
      <c r="J646" s="224">
        <f>ROUND(I646*H646,2)</f>
        <v>0</v>
      </c>
      <c r="K646" s="225"/>
      <c r="L646" s="43"/>
      <c r="M646" s="226" t="s">
        <v>1</v>
      </c>
      <c r="N646" s="227" t="s">
        <v>39</v>
      </c>
      <c r="O646" s="90"/>
      <c r="P646" s="228">
        <f>O646*H646</f>
        <v>0</v>
      </c>
      <c r="Q646" s="228">
        <v>0.00014999999999999999</v>
      </c>
      <c r="R646" s="228">
        <f>Q646*H646</f>
        <v>0.030749999999999996</v>
      </c>
      <c r="S646" s="228">
        <v>0</v>
      </c>
      <c r="T646" s="229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230" t="s">
        <v>231</v>
      </c>
      <c r="AT646" s="230" t="s">
        <v>147</v>
      </c>
      <c r="AU646" s="230" t="s">
        <v>83</v>
      </c>
      <c r="AY646" s="16" t="s">
        <v>145</v>
      </c>
      <c r="BE646" s="231">
        <f>IF(N646="základní",J646,0)</f>
        <v>0</v>
      </c>
      <c r="BF646" s="231">
        <f>IF(N646="snížená",J646,0)</f>
        <v>0</v>
      </c>
      <c r="BG646" s="231">
        <f>IF(N646="zákl. přenesená",J646,0)</f>
        <v>0</v>
      </c>
      <c r="BH646" s="231">
        <f>IF(N646="sníž. přenesená",J646,0)</f>
        <v>0</v>
      </c>
      <c r="BI646" s="231">
        <f>IF(N646="nulová",J646,0)</f>
        <v>0</v>
      </c>
      <c r="BJ646" s="16" t="s">
        <v>79</v>
      </c>
      <c r="BK646" s="231">
        <f>ROUND(I646*H646,2)</f>
        <v>0</v>
      </c>
      <c r="BL646" s="16" t="s">
        <v>231</v>
      </c>
      <c r="BM646" s="230" t="s">
        <v>1217</v>
      </c>
    </row>
    <row r="647" s="12" customFormat="1" ht="22.8" customHeight="1">
      <c r="A647" s="12"/>
      <c r="B647" s="202"/>
      <c r="C647" s="203"/>
      <c r="D647" s="204" t="s">
        <v>73</v>
      </c>
      <c r="E647" s="216" t="s">
        <v>1218</v>
      </c>
      <c r="F647" s="216" t="s">
        <v>1219</v>
      </c>
      <c r="G647" s="203"/>
      <c r="H647" s="203"/>
      <c r="I647" s="206"/>
      <c r="J647" s="217">
        <f>BK647</f>
        <v>0</v>
      </c>
      <c r="K647" s="203"/>
      <c r="L647" s="208"/>
      <c r="M647" s="209"/>
      <c r="N647" s="210"/>
      <c r="O647" s="210"/>
      <c r="P647" s="211">
        <f>SUM(P648:P650)</f>
        <v>0</v>
      </c>
      <c r="Q647" s="210"/>
      <c r="R647" s="211">
        <f>SUM(R648:R650)</f>
        <v>0.41400000000000003</v>
      </c>
      <c r="S647" s="210"/>
      <c r="T647" s="212">
        <f>SUM(T648:T650)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13" t="s">
        <v>83</v>
      </c>
      <c r="AT647" s="214" t="s">
        <v>73</v>
      </c>
      <c r="AU647" s="214" t="s">
        <v>79</v>
      </c>
      <c r="AY647" s="213" t="s">
        <v>145</v>
      </c>
      <c r="BK647" s="215">
        <f>SUM(BK648:BK650)</f>
        <v>0</v>
      </c>
    </row>
    <row r="648" s="2" customFormat="1" ht="24.15" customHeight="1">
      <c r="A648" s="37"/>
      <c r="B648" s="38"/>
      <c r="C648" s="218" t="s">
        <v>1220</v>
      </c>
      <c r="D648" s="218" t="s">
        <v>147</v>
      </c>
      <c r="E648" s="219" t="s">
        <v>1221</v>
      </c>
      <c r="F648" s="220" t="s">
        <v>1222</v>
      </c>
      <c r="G648" s="221" t="s">
        <v>166</v>
      </c>
      <c r="H648" s="222">
        <v>900</v>
      </c>
      <c r="I648" s="223"/>
      <c r="J648" s="224">
        <f>ROUND(I648*H648,2)</f>
        <v>0</v>
      </c>
      <c r="K648" s="225"/>
      <c r="L648" s="43"/>
      <c r="M648" s="226" t="s">
        <v>1</v>
      </c>
      <c r="N648" s="227" t="s">
        <v>39</v>
      </c>
      <c r="O648" s="90"/>
      <c r="P648" s="228">
        <f>O648*H648</f>
        <v>0</v>
      </c>
      <c r="Q648" s="228">
        <v>0</v>
      </c>
      <c r="R648" s="228">
        <f>Q648*H648</f>
        <v>0</v>
      </c>
      <c r="S648" s="228">
        <v>0</v>
      </c>
      <c r="T648" s="229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230" t="s">
        <v>231</v>
      </c>
      <c r="AT648" s="230" t="s">
        <v>147</v>
      </c>
      <c r="AU648" s="230" t="s">
        <v>83</v>
      </c>
      <c r="AY648" s="16" t="s">
        <v>145</v>
      </c>
      <c r="BE648" s="231">
        <f>IF(N648="základní",J648,0)</f>
        <v>0</v>
      </c>
      <c r="BF648" s="231">
        <f>IF(N648="snížená",J648,0)</f>
        <v>0</v>
      </c>
      <c r="BG648" s="231">
        <f>IF(N648="zákl. přenesená",J648,0)</f>
        <v>0</v>
      </c>
      <c r="BH648" s="231">
        <f>IF(N648="sníž. přenesená",J648,0)</f>
        <v>0</v>
      </c>
      <c r="BI648" s="231">
        <f>IF(N648="nulová",J648,0)</f>
        <v>0</v>
      </c>
      <c r="BJ648" s="16" t="s">
        <v>79</v>
      </c>
      <c r="BK648" s="231">
        <f>ROUND(I648*H648,2)</f>
        <v>0</v>
      </c>
      <c r="BL648" s="16" t="s">
        <v>231</v>
      </c>
      <c r="BM648" s="230" t="s">
        <v>1223</v>
      </c>
    </row>
    <row r="649" s="2" customFormat="1" ht="24.15" customHeight="1">
      <c r="A649" s="37"/>
      <c r="B649" s="38"/>
      <c r="C649" s="218" t="s">
        <v>1224</v>
      </c>
      <c r="D649" s="218" t="s">
        <v>147</v>
      </c>
      <c r="E649" s="219" t="s">
        <v>1225</v>
      </c>
      <c r="F649" s="220" t="s">
        <v>1226</v>
      </c>
      <c r="G649" s="221" t="s">
        <v>166</v>
      </c>
      <c r="H649" s="222">
        <v>900</v>
      </c>
      <c r="I649" s="223"/>
      <c r="J649" s="224">
        <f>ROUND(I649*H649,2)</f>
        <v>0</v>
      </c>
      <c r="K649" s="225"/>
      <c r="L649" s="43"/>
      <c r="M649" s="226" t="s">
        <v>1</v>
      </c>
      <c r="N649" s="227" t="s">
        <v>39</v>
      </c>
      <c r="O649" s="90"/>
      <c r="P649" s="228">
        <f>O649*H649</f>
        <v>0</v>
      </c>
      <c r="Q649" s="228">
        <v>0.00020000000000000001</v>
      </c>
      <c r="R649" s="228">
        <f>Q649*H649</f>
        <v>0.18000000000000002</v>
      </c>
      <c r="S649" s="228">
        <v>0</v>
      </c>
      <c r="T649" s="229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230" t="s">
        <v>231</v>
      </c>
      <c r="AT649" s="230" t="s">
        <v>147</v>
      </c>
      <c r="AU649" s="230" t="s">
        <v>83</v>
      </c>
      <c r="AY649" s="16" t="s">
        <v>145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6" t="s">
        <v>79</v>
      </c>
      <c r="BK649" s="231">
        <f>ROUND(I649*H649,2)</f>
        <v>0</v>
      </c>
      <c r="BL649" s="16" t="s">
        <v>231</v>
      </c>
      <c r="BM649" s="230" t="s">
        <v>1227</v>
      </c>
    </row>
    <row r="650" s="2" customFormat="1" ht="33" customHeight="1">
      <c r="A650" s="37"/>
      <c r="B650" s="38"/>
      <c r="C650" s="218" t="s">
        <v>1228</v>
      </c>
      <c r="D650" s="218" t="s">
        <v>147</v>
      </c>
      <c r="E650" s="219" t="s">
        <v>1229</v>
      </c>
      <c r="F650" s="220" t="s">
        <v>1230</v>
      </c>
      <c r="G650" s="221" t="s">
        <v>166</v>
      </c>
      <c r="H650" s="222">
        <v>900</v>
      </c>
      <c r="I650" s="223"/>
      <c r="J650" s="224">
        <f>ROUND(I650*H650,2)</f>
        <v>0</v>
      </c>
      <c r="K650" s="225"/>
      <c r="L650" s="43"/>
      <c r="M650" s="269" t="s">
        <v>1</v>
      </c>
      <c r="N650" s="270" t="s">
        <v>39</v>
      </c>
      <c r="O650" s="271"/>
      <c r="P650" s="272">
        <f>O650*H650</f>
        <v>0</v>
      </c>
      <c r="Q650" s="272">
        <v>0.00025999999999999998</v>
      </c>
      <c r="R650" s="272">
        <f>Q650*H650</f>
        <v>0.23399999999999999</v>
      </c>
      <c r="S650" s="272">
        <v>0</v>
      </c>
      <c r="T650" s="273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230" t="s">
        <v>231</v>
      </c>
      <c r="AT650" s="230" t="s">
        <v>147</v>
      </c>
      <c r="AU650" s="230" t="s">
        <v>83</v>
      </c>
      <c r="AY650" s="16" t="s">
        <v>145</v>
      </c>
      <c r="BE650" s="231">
        <f>IF(N650="základní",J650,0)</f>
        <v>0</v>
      </c>
      <c r="BF650" s="231">
        <f>IF(N650="snížená",J650,0)</f>
        <v>0</v>
      </c>
      <c r="BG650" s="231">
        <f>IF(N650="zákl. přenesená",J650,0)</f>
        <v>0</v>
      </c>
      <c r="BH650" s="231">
        <f>IF(N650="sníž. přenesená",J650,0)</f>
        <v>0</v>
      </c>
      <c r="BI650" s="231">
        <f>IF(N650="nulová",J650,0)</f>
        <v>0</v>
      </c>
      <c r="BJ650" s="16" t="s">
        <v>79</v>
      </c>
      <c r="BK650" s="231">
        <f>ROUND(I650*H650,2)</f>
        <v>0</v>
      </c>
      <c r="BL650" s="16" t="s">
        <v>231</v>
      </c>
      <c r="BM650" s="230" t="s">
        <v>1231</v>
      </c>
    </row>
    <row r="651" s="2" customFormat="1" ht="6.96" customHeight="1">
      <c r="A651" s="37"/>
      <c r="B651" s="65"/>
      <c r="C651" s="66"/>
      <c r="D651" s="66"/>
      <c r="E651" s="66"/>
      <c r="F651" s="66"/>
      <c r="G651" s="66"/>
      <c r="H651" s="66"/>
      <c r="I651" s="66"/>
      <c r="J651" s="66"/>
      <c r="K651" s="66"/>
      <c r="L651" s="43"/>
      <c r="M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</row>
  </sheetData>
  <sheetProtection sheet="1" autoFilter="0" formatColumns="0" formatRows="0" objects="1" scenarios="1" spinCount="100000" saltValue="P2U4BLVS+AzcWkrb+L7lwkV2ixqDdNlmtpLSL/79KvhkqK8f4s38NP1YujhDB7lv6FoaEg76fxgSZU+lnvBl2w==" hashValue="8YfT3Gf3LT/PJfqpAuR5Kswizt+LtD54cuonblJS+IL7j0dEIN08mj8wpjJrIAtFdKHxvPKHq/ucPgCaEuyEgw==" algorithmName="SHA-512" password="CC35"/>
  <autoFilter ref="C136:K650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1232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ROUND((SUM(BF118:BF121)),  2)</f>
        <v>0</v>
      </c>
      <c r="G34" s="37"/>
      <c r="H34" s="37"/>
      <c r="I34" s="154">
        <v>0.12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ROUND((SUM(BH118:BH121)),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2 - Ústřední topení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116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1233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Podkrovní vestavba budovy č.p. 1 v Českém Brodě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102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2 - Ústřední topení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parc. č. st. 7 v Českém Brodě</v>
      </c>
      <c r="G112" s="39"/>
      <c r="H112" s="39"/>
      <c r="I112" s="31" t="s">
        <v>22</v>
      </c>
      <c r="J112" s="78" t="str">
        <f>IF(J12="","",J12)</f>
        <v>30. 8. 2023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131</v>
      </c>
      <c r="D117" s="193" t="s">
        <v>59</v>
      </c>
      <c r="E117" s="193" t="s">
        <v>55</v>
      </c>
      <c r="F117" s="193" t="s">
        <v>56</v>
      </c>
      <c r="G117" s="193" t="s">
        <v>132</v>
      </c>
      <c r="H117" s="193" t="s">
        <v>133</v>
      </c>
      <c r="I117" s="193" t="s">
        <v>134</v>
      </c>
      <c r="J117" s="194" t="s">
        <v>106</v>
      </c>
      <c r="K117" s="195" t="s">
        <v>135</v>
      </c>
      <c r="L117" s="196"/>
      <c r="M117" s="99" t="s">
        <v>1</v>
      </c>
      <c r="N117" s="100" t="s">
        <v>38</v>
      </c>
      <c r="O117" s="100" t="s">
        <v>136</v>
      </c>
      <c r="P117" s="100" t="s">
        <v>137</v>
      </c>
      <c r="Q117" s="100" t="s">
        <v>138</v>
      </c>
      <c r="R117" s="100" t="s">
        <v>139</v>
      </c>
      <c r="S117" s="100" t="s">
        <v>140</v>
      </c>
      <c r="T117" s="101" t="s">
        <v>141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142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0.35561999999999999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73</v>
      </c>
      <c r="AU118" s="16" t="s">
        <v>108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371</v>
      </c>
      <c r="F119" s="205" t="s">
        <v>372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0.35561999999999999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73</v>
      </c>
      <c r="AU119" s="214" t="s">
        <v>74</v>
      </c>
      <c r="AY119" s="213" t="s">
        <v>145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1234</v>
      </c>
      <c r="F120" s="216" t="s">
        <v>1235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0.35561999999999999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73</v>
      </c>
      <c r="AU120" s="214" t="s">
        <v>79</v>
      </c>
      <c r="AY120" s="213" t="s">
        <v>145</v>
      </c>
      <c r="BK120" s="215">
        <f>BK121</f>
        <v>0</v>
      </c>
    </row>
    <row r="121" s="2" customFormat="1" ht="16.5" customHeight="1">
      <c r="A121" s="37"/>
      <c r="B121" s="38"/>
      <c r="C121" s="218" t="s">
        <v>79</v>
      </c>
      <c r="D121" s="218" t="s">
        <v>147</v>
      </c>
      <c r="E121" s="219" t="s">
        <v>1236</v>
      </c>
      <c r="F121" s="220" t="s">
        <v>1237</v>
      </c>
      <c r="G121" s="221" t="s">
        <v>1238</v>
      </c>
      <c r="H121" s="222">
        <v>1</v>
      </c>
      <c r="I121" s="223"/>
      <c r="J121" s="224">
        <f>ROUND(I121*H121,2)</f>
        <v>0</v>
      </c>
      <c r="K121" s="225"/>
      <c r="L121" s="43"/>
      <c r="M121" s="269" t="s">
        <v>1</v>
      </c>
      <c r="N121" s="270" t="s">
        <v>39</v>
      </c>
      <c r="O121" s="271"/>
      <c r="P121" s="272">
        <f>O121*H121</f>
        <v>0</v>
      </c>
      <c r="Q121" s="272">
        <v>0.35561999999999999</v>
      </c>
      <c r="R121" s="272">
        <f>Q121*H121</f>
        <v>0.35561999999999999</v>
      </c>
      <c r="S121" s="272">
        <v>0</v>
      </c>
      <c r="T121" s="27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231</v>
      </c>
      <c r="AT121" s="230" t="s">
        <v>147</v>
      </c>
      <c r="AU121" s="230" t="s">
        <v>83</v>
      </c>
      <c r="AY121" s="16" t="s">
        <v>145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79</v>
      </c>
      <c r="BK121" s="231">
        <f>ROUND(I121*H121,2)</f>
        <v>0</v>
      </c>
      <c r="BL121" s="16" t="s">
        <v>231</v>
      </c>
      <c r="BM121" s="230" t="s">
        <v>1239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g0iM5xIIoIyB3c7QPlmlxRzWb7D2qjDsT818NmsO6z2b+mbebI8xK0ydrVKyLzG9vZoVY/QUxKNatM8Jl/o2WA==" hashValue="oP6mbDb2okJ4x/HSA3nPGv8/FHcyvytwgoDxMBku2AUwW8aKLZAd19TVMBakO3dz7FhvRCh0ZA8A+8n8sVNeeA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1240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ROUND((SUM(BF118:BF121)),  2)</f>
        <v>0</v>
      </c>
      <c r="G34" s="37"/>
      <c r="H34" s="37"/>
      <c r="I34" s="154">
        <v>0.12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ROUND((SUM(BH118:BH121)),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3 - Zdravotechnika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116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1241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Podkrovní vestavba budovy č.p. 1 v Českém Brodě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102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3 - Zdravotechnika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parc. č. st. 7 v Českém Brodě</v>
      </c>
      <c r="G112" s="39"/>
      <c r="H112" s="39"/>
      <c r="I112" s="31" t="s">
        <v>22</v>
      </c>
      <c r="J112" s="78" t="str">
        <f>IF(J12="","",J12)</f>
        <v>30. 8. 2023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131</v>
      </c>
      <c r="D117" s="193" t="s">
        <v>59</v>
      </c>
      <c r="E117" s="193" t="s">
        <v>55</v>
      </c>
      <c r="F117" s="193" t="s">
        <v>56</v>
      </c>
      <c r="G117" s="193" t="s">
        <v>132</v>
      </c>
      <c r="H117" s="193" t="s">
        <v>133</v>
      </c>
      <c r="I117" s="193" t="s">
        <v>134</v>
      </c>
      <c r="J117" s="194" t="s">
        <v>106</v>
      </c>
      <c r="K117" s="195" t="s">
        <v>135</v>
      </c>
      <c r="L117" s="196"/>
      <c r="M117" s="99" t="s">
        <v>1</v>
      </c>
      <c r="N117" s="100" t="s">
        <v>38</v>
      </c>
      <c r="O117" s="100" t="s">
        <v>136</v>
      </c>
      <c r="P117" s="100" t="s">
        <v>137</v>
      </c>
      <c r="Q117" s="100" t="s">
        <v>138</v>
      </c>
      <c r="R117" s="100" t="s">
        <v>139</v>
      </c>
      <c r="S117" s="100" t="s">
        <v>140</v>
      </c>
      <c r="T117" s="101" t="s">
        <v>141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142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0.0011199999999999999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73</v>
      </c>
      <c r="AU118" s="16" t="s">
        <v>108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371</v>
      </c>
      <c r="F119" s="205" t="s">
        <v>372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0.0011199999999999999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73</v>
      </c>
      <c r="AU119" s="214" t="s">
        <v>74</v>
      </c>
      <c r="AY119" s="213" t="s">
        <v>145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1242</v>
      </c>
      <c r="F120" s="216" t="s">
        <v>1243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0.0011199999999999999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73</v>
      </c>
      <c r="AU120" s="214" t="s">
        <v>79</v>
      </c>
      <c r="AY120" s="213" t="s">
        <v>145</v>
      </c>
      <c r="BK120" s="215">
        <f>BK121</f>
        <v>0</v>
      </c>
    </row>
    <row r="121" s="2" customFormat="1" ht="16.5" customHeight="1">
      <c r="A121" s="37"/>
      <c r="B121" s="38"/>
      <c r="C121" s="218" t="s">
        <v>79</v>
      </c>
      <c r="D121" s="218" t="s">
        <v>147</v>
      </c>
      <c r="E121" s="219" t="s">
        <v>1244</v>
      </c>
      <c r="F121" s="220" t="s">
        <v>1245</v>
      </c>
      <c r="G121" s="221" t="s">
        <v>1238</v>
      </c>
      <c r="H121" s="222">
        <v>1</v>
      </c>
      <c r="I121" s="223"/>
      <c r="J121" s="224">
        <f>ROUND(I121*H121,2)</f>
        <v>0</v>
      </c>
      <c r="K121" s="225"/>
      <c r="L121" s="43"/>
      <c r="M121" s="269" t="s">
        <v>1</v>
      </c>
      <c r="N121" s="270" t="s">
        <v>39</v>
      </c>
      <c r="O121" s="271"/>
      <c r="P121" s="272">
        <f>O121*H121</f>
        <v>0</v>
      </c>
      <c r="Q121" s="272">
        <v>0.0011199999999999999</v>
      </c>
      <c r="R121" s="272">
        <f>Q121*H121</f>
        <v>0.0011199999999999999</v>
      </c>
      <c r="S121" s="272">
        <v>0</v>
      </c>
      <c r="T121" s="27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231</v>
      </c>
      <c r="AT121" s="230" t="s">
        <v>147</v>
      </c>
      <c r="AU121" s="230" t="s">
        <v>83</v>
      </c>
      <c r="AY121" s="16" t="s">
        <v>145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79</v>
      </c>
      <c r="BK121" s="231">
        <f>ROUND(I121*H121,2)</f>
        <v>0</v>
      </c>
      <c r="BL121" s="16" t="s">
        <v>231</v>
      </c>
      <c r="BM121" s="230" t="s">
        <v>1246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rQdb2wj4eE3QU8YlSvE/KXtt/UY/fE86cg9an1C1uA087NNGxVEiojS/uM+s0wIWLc6Xs0sHRI/SY+U2USmJoQ==" hashValue="nHjuLjhzhkJ0yg5ZQsaJQ3Xf45yijU96+uIQ35AeQx+ZFgHMZxuow9lUhI7u5i6eN7AqSGo114ppHHYTjvHzq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1247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ROUND((SUM(BF118:BF121)),  2)</f>
        <v>0</v>
      </c>
      <c r="G34" s="37"/>
      <c r="H34" s="37"/>
      <c r="I34" s="154">
        <v>0.12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ROUND((SUM(BH118:BH121)),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4 - Vzduchotechnika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116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1248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Podkrovní vestavba budovy č.p. 1 v Českém Brodě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102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4 - Vzduchotechnika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parc. č. st. 7 v Českém Brodě</v>
      </c>
      <c r="G112" s="39"/>
      <c r="H112" s="39"/>
      <c r="I112" s="31" t="s">
        <v>22</v>
      </c>
      <c r="J112" s="78" t="str">
        <f>IF(J12="","",J12)</f>
        <v>30. 8. 2023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131</v>
      </c>
      <c r="D117" s="193" t="s">
        <v>59</v>
      </c>
      <c r="E117" s="193" t="s">
        <v>55</v>
      </c>
      <c r="F117" s="193" t="s">
        <v>56</v>
      </c>
      <c r="G117" s="193" t="s">
        <v>132</v>
      </c>
      <c r="H117" s="193" t="s">
        <v>133</v>
      </c>
      <c r="I117" s="193" t="s">
        <v>134</v>
      </c>
      <c r="J117" s="194" t="s">
        <v>106</v>
      </c>
      <c r="K117" s="195" t="s">
        <v>135</v>
      </c>
      <c r="L117" s="196"/>
      <c r="M117" s="99" t="s">
        <v>1</v>
      </c>
      <c r="N117" s="100" t="s">
        <v>38</v>
      </c>
      <c r="O117" s="100" t="s">
        <v>136</v>
      </c>
      <c r="P117" s="100" t="s">
        <v>137</v>
      </c>
      <c r="Q117" s="100" t="s">
        <v>138</v>
      </c>
      <c r="R117" s="100" t="s">
        <v>139</v>
      </c>
      <c r="S117" s="100" t="s">
        <v>140</v>
      </c>
      <c r="T117" s="101" t="s">
        <v>141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142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73</v>
      </c>
      <c r="AU118" s="16" t="s">
        <v>108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371</v>
      </c>
      <c r="F119" s="205" t="s">
        <v>372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73</v>
      </c>
      <c r="AU119" s="214" t="s">
        <v>74</v>
      </c>
      <c r="AY119" s="213" t="s">
        <v>145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1249</v>
      </c>
      <c r="F120" s="216" t="s">
        <v>90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73</v>
      </c>
      <c r="AU120" s="214" t="s">
        <v>79</v>
      </c>
      <c r="AY120" s="213" t="s">
        <v>145</v>
      </c>
      <c r="BK120" s="215">
        <f>BK121</f>
        <v>0</v>
      </c>
    </row>
    <row r="121" s="2" customFormat="1" ht="16.5" customHeight="1">
      <c r="A121" s="37"/>
      <c r="B121" s="38"/>
      <c r="C121" s="218" t="s">
        <v>79</v>
      </c>
      <c r="D121" s="218" t="s">
        <v>147</v>
      </c>
      <c r="E121" s="219" t="s">
        <v>1250</v>
      </c>
      <c r="F121" s="220" t="s">
        <v>1251</v>
      </c>
      <c r="G121" s="221" t="s">
        <v>1238</v>
      </c>
      <c r="H121" s="222">
        <v>1</v>
      </c>
      <c r="I121" s="223"/>
      <c r="J121" s="224">
        <f>ROUND(I121*H121,2)</f>
        <v>0</v>
      </c>
      <c r="K121" s="225"/>
      <c r="L121" s="43"/>
      <c r="M121" s="269" t="s">
        <v>1</v>
      </c>
      <c r="N121" s="270" t="s">
        <v>39</v>
      </c>
      <c r="O121" s="271"/>
      <c r="P121" s="272">
        <f>O121*H121</f>
        <v>0</v>
      </c>
      <c r="Q121" s="272">
        <v>0</v>
      </c>
      <c r="R121" s="272">
        <f>Q121*H121</f>
        <v>0</v>
      </c>
      <c r="S121" s="272">
        <v>0</v>
      </c>
      <c r="T121" s="27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231</v>
      </c>
      <c r="AT121" s="230" t="s">
        <v>147</v>
      </c>
      <c r="AU121" s="230" t="s">
        <v>83</v>
      </c>
      <c r="AY121" s="16" t="s">
        <v>145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79</v>
      </c>
      <c r="BK121" s="231">
        <f>ROUND(I121*H121,2)</f>
        <v>0</v>
      </c>
      <c r="BL121" s="16" t="s">
        <v>231</v>
      </c>
      <c r="BM121" s="230" t="s">
        <v>1252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AkPa73/CMlneVVn4KynHeEzlaP5quBCE5cDposavXPHV40LilM7qtVNzNdOOblR95vmXsvpfvInl8BW982IJIA==" hashValue="PXnrnIoE6wJ9HNS0OoNHI/I5RVjTjjHQiLk6eZrfHlGrfjWueA94TNiDBjT8FNUY9pVSdKjM978DkCBk8uRfyw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1253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ROUND((SUM(BE118:BE122)),  2)</f>
        <v>0</v>
      </c>
      <c r="G33" s="37"/>
      <c r="H33" s="37"/>
      <c r="I33" s="154">
        <v>0.20999999999999999</v>
      </c>
      <c r="J33" s="153">
        <f>ROUND(((SUM(BE118:BE122))*I33),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ROUND((SUM(BF118:BF122)),  2)</f>
        <v>0</v>
      </c>
      <c r="G34" s="37"/>
      <c r="H34" s="37"/>
      <c r="I34" s="154">
        <v>0.12</v>
      </c>
      <c r="J34" s="153">
        <f>ROUND(((SUM(BF118:BF122))*I34),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ROUND((SUM(BG118:BG122)),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ROUND((SUM(BH118:BH122)),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ROUND((SUM(BI118:BI122)),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5 - Elektroinstalace - silnoproud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116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1254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Podkrovní vestavba budovy č.p. 1 v Českém Brodě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102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5 - Elektroinstalace - silnoproud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parc. č. st. 7 v Českém Brodě</v>
      </c>
      <c r="G112" s="39"/>
      <c r="H112" s="39"/>
      <c r="I112" s="31" t="s">
        <v>22</v>
      </c>
      <c r="J112" s="78" t="str">
        <f>IF(J12="","",J12)</f>
        <v>30. 8. 2023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131</v>
      </c>
      <c r="D117" s="193" t="s">
        <v>59</v>
      </c>
      <c r="E117" s="193" t="s">
        <v>55</v>
      </c>
      <c r="F117" s="193" t="s">
        <v>56</v>
      </c>
      <c r="G117" s="193" t="s">
        <v>132</v>
      </c>
      <c r="H117" s="193" t="s">
        <v>133</v>
      </c>
      <c r="I117" s="193" t="s">
        <v>134</v>
      </c>
      <c r="J117" s="194" t="s">
        <v>106</v>
      </c>
      <c r="K117" s="195" t="s">
        <v>135</v>
      </c>
      <c r="L117" s="196"/>
      <c r="M117" s="99" t="s">
        <v>1</v>
      </c>
      <c r="N117" s="100" t="s">
        <v>38</v>
      </c>
      <c r="O117" s="100" t="s">
        <v>136</v>
      </c>
      <c r="P117" s="100" t="s">
        <v>137</v>
      </c>
      <c r="Q117" s="100" t="s">
        <v>138</v>
      </c>
      <c r="R117" s="100" t="s">
        <v>139</v>
      </c>
      <c r="S117" s="100" t="s">
        <v>140</v>
      </c>
      <c r="T117" s="101" t="s">
        <v>141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142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73</v>
      </c>
      <c r="AU118" s="16" t="s">
        <v>108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371</v>
      </c>
      <c r="F119" s="205" t="s">
        <v>372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73</v>
      </c>
      <c r="AU119" s="214" t="s">
        <v>74</v>
      </c>
      <c r="AY119" s="213" t="s">
        <v>145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1255</v>
      </c>
      <c r="F120" s="216" t="s">
        <v>93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SUM(P121:P122)</f>
        <v>0</v>
      </c>
      <c r="Q120" s="210"/>
      <c r="R120" s="211">
        <f>SUM(R121:R122)</f>
        <v>0</v>
      </c>
      <c r="S120" s="210"/>
      <c r="T120" s="212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73</v>
      </c>
      <c r="AU120" s="214" t="s">
        <v>79</v>
      </c>
      <c r="AY120" s="213" t="s">
        <v>145</v>
      </c>
      <c r="BK120" s="215">
        <f>SUM(BK121:BK122)</f>
        <v>0</v>
      </c>
    </row>
    <row r="121" s="2" customFormat="1" ht="16.5" customHeight="1">
      <c r="A121" s="37"/>
      <c r="B121" s="38"/>
      <c r="C121" s="218" t="s">
        <v>79</v>
      </c>
      <c r="D121" s="218" t="s">
        <v>147</v>
      </c>
      <c r="E121" s="219" t="s">
        <v>1256</v>
      </c>
      <c r="F121" s="220" t="s">
        <v>1257</v>
      </c>
      <c r="G121" s="221" t="s">
        <v>1238</v>
      </c>
      <c r="H121" s="222">
        <v>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39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231</v>
      </c>
      <c r="AT121" s="230" t="s">
        <v>147</v>
      </c>
      <c r="AU121" s="230" t="s">
        <v>83</v>
      </c>
      <c r="AY121" s="16" t="s">
        <v>145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79</v>
      </c>
      <c r="BK121" s="231">
        <f>ROUND(I121*H121,2)</f>
        <v>0</v>
      </c>
      <c r="BL121" s="16" t="s">
        <v>231</v>
      </c>
      <c r="BM121" s="230" t="s">
        <v>1258</v>
      </c>
    </row>
    <row r="122" s="2" customFormat="1" ht="16.5" customHeight="1">
      <c r="A122" s="37"/>
      <c r="B122" s="38"/>
      <c r="C122" s="218" t="s">
        <v>83</v>
      </c>
      <c r="D122" s="218" t="s">
        <v>147</v>
      </c>
      <c r="E122" s="219" t="s">
        <v>1259</v>
      </c>
      <c r="F122" s="220" t="s">
        <v>1260</v>
      </c>
      <c r="G122" s="221" t="s">
        <v>1238</v>
      </c>
      <c r="H122" s="222">
        <v>1</v>
      </c>
      <c r="I122" s="223"/>
      <c r="J122" s="224">
        <f>ROUND(I122*H122,2)</f>
        <v>0</v>
      </c>
      <c r="K122" s="225"/>
      <c r="L122" s="43"/>
      <c r="M122" s="269" t="s">
        <v>1</v>
      </c>
      <c r="N122" s="270" t="s">
        <v>39</v>
      </c>
      <c r="O122" s="271"/>
      <c r="P122" s="272">
        <f>O122*H122</f>
        <v>0</v>
      </c>
      <c r="Q122" s="272">
        <v>0</v>
      </c>
      <c r="R122" s="272">
        <f>Q122*H122</f>
        <v>0</v>
      </c>
      <c r="S122" s="272">
        <v>0</v>
      </c>
      <c r="T122" s="27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231</v>
      </c>
      <c r="AT122" s="230" t="s">
        <v>147</v>
      </c>
      <c r="AU122" s="230" t="s">
        <v>83</v>
      </c>
      <c r="AY122" s="16" t="s">
        <v>145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79</v>
      </c>
      <c r="BK122" s="231">
        <f>ROUND(I122*H122,2)</f>
        <v>0</v>
      </c>
      <c r="BL122" s="16" t="s">
        <v>231</v>
      </c>
      <c r="BM122" s="230" t="s">
        <v>1261</v>
      </c>
    </row>
    <row r="123" s="2" customFormat="1" ht="6.96" customHeight="1">
      <c r="A123" s="37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mBvznCHeRoPl4UGRHL7AFndthNV9Qfa0Y+N4K52xf4SfVYax+oP8DB46uJFrmkRTT3fhuj5q7xhA4k5n3PbwWQ==" hashValue="Rv+J6QhPamMZ6bSdsxqCWSQEQFYfSm+JzWVbsK1RBOBzuAQZfYHvpMO+TMGPDB2YBowcxW4LgHXLlIua3uaf2w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1262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ROUND((SUM(BF118:BF121)),  2)</f>
        <v>0</v>
      </c>
      <c r="G34" s="37"/>
      <c r="H34" s="37"/>
      <c r="I34" s="154">
        <v>0.12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ROUND((SUM(BH118:BH121)),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6 - Elektroinstalace - slaboproud - neobsaženo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116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1263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Podkrovní vestavba budovy č.p. 1 v Českém Brodě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102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6 - Elektroinstalace - slaboproud - neobsaženo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parc. č. st. 7 v Českém Brodě</v>
      </c>
      <c r="G112" s="39"/>
      <c r="H112" s="39"/>
      <c r="I112" s="31" t="s">
        <v>22</v>
      </c>
      <c r="J112" s="78" t="str">
        <f>IF(J12="","",J12)</f>
        <v>30. 8. 2023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131</v>
      </c>
      <c r="D117" s="193" t="s">
        <v>59</v>
      </c>
      <c r="E117" s="193" t="s">
        <v>55</v>
      </c>
      <c r="F117" s="193" t="s">
        <v>56</v>
      </c>
      <c r="G117" s="193" t="s">
        <v>132</v>
      </c>
      <c r="H117" s="193" t="s">
        <v>133</v>
      </c>
      <c r="I117" s="193" t="s">
        <v>134</v>
      </c>
      <c r="J117" s="194" t="s">
        <v>106</v>
      </c>
      <c r="K117" s="195" t="s">
        <v>135</v>
      </c>
      <c r="L117" s="196"/>
      <c r="M117" s="99" t="s">
        <v>1</v>
      </c>
      <c r="N117" s="100" t="s">
        <v>38</v>
      </c>
      <c r="O117" s="100" t="s">
        <v>136</v>
      </c>
      <c r="P117" s="100" t="s">
        <v>137</v>
      </c>
      <c r="Q117" s="100" t="s">
        <v>138</v>
      </c>
      <c r="R117" s="100" t="s">
        <v>139</v>
      </c>
      <c r="S117" s="100" t="s">
        <v>140</v>
      </c>
      <c r="T117" s="101" t="s">
        <v>141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142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73</v>
      </c>
      <c r="AU118" s="16" t="s">
        <v>108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371</v>
      </c>
      <c r="F119" s="205" t="s">
        <v>372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73</v>
      </c>
      <c r="AU119" s="214" t="s">
        <v>74</v>
      </c>
      <c r="AY119" s="213" t="s">
        <v>145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1264</v>
      </c>
      <c r="F120" s="216" t="s">
        <v>1265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73</v>
      </c>
      <c r="AU120" s="214" t="s">
        <v>79</v>
      </c>
      <c r="AY120" s="213" t="s">
        <v>145</v>
      </c>
      <c r="BK120" s="215">
        <f>BK121</f>
        <v>0</v>
      </c>
    </row>
    <row r="121" s="2" customFormat="1" ht="16.5" customHeight="1">
      <c r="A121" s="37"/>
      <c r="B121" s="38"/>
      <c r="C121" s="218" t="s">
        <v>79</v>
      </c>
      <c r="D121" s="218" t="s">
        <v>147</v>
      </c>
      <c r="E121" s="219" t="s">
        <v>1266</v>
      </c>
      <c r="F121" s="220" t="s">
        <v>1267</v>
      </c>
      <c r="G121" s="221" t="s">
        <v>1238</v>
      </c>
      <c r="H121" s="222">
        <v>1</v>
      </c>
      <c r="I121" s="223"/>
      <c r="J121" s="224">
        <f>ROUND(I121*H121,2)</f>
        <v>0</v>
      </c>
      <c r="K121" s="225"/>
      <c r="L121" s="43"/>
      <c r="M121" s="269" t="s">
        <v>1</v>
      </c>
      <c r="N121" s="270" t="s">
        <v>39</v>
      </c>
      <c r="O121" s="271"/>
      <c r="P121" s="272">
        <f>O121*H121</f>
        <v>0</v>
      </c>
      <c r="Q121" s="272">
        <v>0</v>
      </c>
      <c r="R121" s="272">
        <f>Q121*H121</f>
        <v>0</v>
      </c>
      <c r="S121" s="272">
        <v>0</v>
      </c>
      <c r="T121" s="27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231</v>
      </c>
      <c r="AT121" s="230" t="s">
        <v>147</v>
      </c>
      <c r="AU121" s="230" t="s">
        <v>83</v>
      </c>
      <c r="AY121" s="16" t="s">
        <v>145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79</v>
      </c>
      <c r="BK121" s="231">
        <f>ROUND(I121*H121,2)</f>
        <v>0</v>
      </c>
      <c r="BL121" s="16" t="s">
        <v>231</v>
      </c>
      <c r="BM121" s="230" t="s">
        <v>1268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VdfHI5lhqXdaItRET8Y0cXRwM1SgfY4YK5iTA5ts/2wqbpa6Nd3SHAGlgEUMrKh0B8CHRNnMG9BWFS0k4iP9gg==" hashValue="WSG3oq16mUpWChxy5jh7qqWB6beFhxoBcAZm3WsHzyeyam6ADXCRbe7VJ0fVlwubgCh1OaBsd+hZSfJ9zjXgOw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1269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ROUND((SUM(BE121:BE132)),  2)</f>
        <v>0</v>
      </c>
      <c r="G33" s="37"/>
      <c r="H33" s="37"/>
      <c r="I33" s="154">
        <v>0.20999999999999999</v>
      </c>
      <c r="J33" s="153">
        <f>ROUND(((SUM(BE121:BE132))*I33),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ROUND((SUM(BF121:BF132)),  2)</f>
        <v>0</v>
      </c>
      <c r="G34" s="37"/>
      <c r="H34" s="37"/>
      <c r="I34" s="154">
        <v>0.12</v>
      </c>
      <c r="J34" s="153">
        <f>ROUND(((SUM(BF121:BF132))*I34),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ROUND((SUM(BG121:BG132)),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ROUND((SUM(BH121:BH132)),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ROUND((SUM(BI121:BI132)),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7 -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1270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1271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1272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1273</v>
      </c>
      <c r="E100" s="187"/>
      <c r="F100" s="187"/>
      <c r="G100" s="187"/>
      <c r="H100" s="187"/>
      <c r="I100" s="187"/>
      <c r="J100" s="188">
        <f>J129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1274</v>
      </c>
      <c r="E101" s="187"/>
      <c r="F101" s="187"/>
      <c r="G101" s="187"/>
      <c r="H101" s="187"/>
      <c r="I101" s="187"/>
      <c r="J101" s="188">
        <f>J131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130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Podkrovní vestavba budovy č.p. 1 v Českém Brodě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7 - Vedlejší a ostatní náklady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parc. č. st. 7 v Českém Brodě</v>
      </c>
      <c r="G115" s="39"/>
      <c r="H115" s="39"/>
      <c r="I115" s="31" t="s">
        <v>22</v>
      </c>
      <c r="J115" s="78" t="str">
        <f>IF(J12="","",J12)</f>
        <v>30. 8. 2023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30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32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131</v>
      </c>
      <c r="D120" s="193" t="s">
        <v>59</v>
      </c>
      <c r="E120" s="193" t="s">
        <v>55</v>
      </c>
      <c r="F120" s="193" t="s">
        <v>56</v>
      </c>
      <c r="G120" s="193" t="s">
        <v>132</v>
      </c>
      <c r="H120" s="193" t="s">
        <v>133</v>
      </c>
      <c r="I120" s="193" t="s">
        <v>134</v>
      </c>
      <c r="J120" s="194" t="s">
        <v>106</v>
      </c>
      <c r="K120" s="195" t="s">
        <v>135</v>
      </c>
      <c r="L120" s="196"/>
      <c r="M120" s="99" t="s">
        <v>1</v>
      </c>
      <c r="N120" s="100" t="s">
        <v>38</v>
      </c>
      <c r="O120" s="100" t="s">
        <v>136</v>
      </c>
      <c r="P120" s="100" t="s">
        <v>137</v>
      </c>
      <c r="Q120" s="100" t="s">
        <v>138</v>
      </c>
      <c r="R120" s="100" t="s">
        <v>139</v>
      </c>
      <c r="S120" s="100" t="s">
        <v>140</v>
      </c>
      <c r="T120" s="101" t="s">
        <v>141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142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0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73</v>
      </c>
      <c r="AU121" s="16" t="s">
        <v>108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73</v>
      </c>
      <c r="E122" s="205" t="s">
        <v>1275</v>
      </c>
      <c r="F122" s="205" t="s">
        <v>1276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P123+P127+P129+P131</f>
        <v>0</v>
      </c>
      <c r="Q122" s="210"/>
      <c r="R122" s="211">
        <f>R123+R127+R129+R131</f>
        <v>0</v>
      </c>
      <c r="S122" s="210"/>
      <c r="T122" s="212">
        <f>T123+T127+T129+T131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92</v>
      </c>
      <c r="AT122" s="214" t="s">
        <v>73</v>
      </c>
      <c r="AU122" s="214" t="s">
        <v>74</v>
      </c>
      <c r="AY122" s="213" t="s">
        <v>145</v>
      </c>
      <c r="BK122" s="215">
        <f>BK123+BK127+BK129+BK131</f>
        <v>0</v>
      </c>
    </row>
    <row r="123" s="12" customFormat="1" ht="22.8" customHeight="1">
      <c r="A123" s="12"/>
      <c r="B123" s="202"/>
      <c r="C123" s="203"/>
      <c r="D123" s="204" t="s">
        <v>73</v>
      </c>
      <c r="E123" s="216" t="s">
        <v>1277</v>
      </c>
      <c r="F123" s="216" t="s">
        <v>1278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92</v>
      </c>
      <c r="AT123" s="214" t="s">
        <v>73</v>
      </c>
      <c r="AU123" s="214" t="s">
        <v>79</v>
      </c>
      <c r="AY123" s="213" t="s">
        <v>145</v>
      </c>
      <c r="BK123" s="215">
        <f>SUM(BK124:BK126)</f>
        <v>0</v>
      </c>
    </row>
    <row r="124" s="2" customFormat="1" ht="16.5" customHeight="1">
      <c r="A124" s="37"/>
      <c r="B124" s="38"/>
      <c r="C124" s="218" t="s">
        <v>79</v>
      </c>
      <c r="D124" s="218" t="s">
        <v>147</v>
      </c>
      <c r="E124" s="219" t="s">
        <v>1279</v>
      </c>
      <c r="F124" s="220" t="s">
        <v>1280</v>
      </c>
      <c r="G124" s="221" t="s">
        <v>1281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39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1282</v>
      </c>
      <c r="AT124" s="230" t="s">
        <v>147</v>
      </c>
      <c r="AU124" s="230" t="s">
        <v>83</v>
      </c>
      <c r="AY124" s="16" t="s">
        <v>145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79</v>
      </c>
      <c r="BK124" s="231">
        <f>ROUND(I124*H124,2)</f>
        <v>0</v>
      </c>
      <c r="BL124" s="16" t="s">
        <v>1282</v>
      </c>
      <c r="BM124" s="230" t="s">
        <v>1283</v>
      </c>
    </row>
    <row r="125" s="2" customFormat="1" ht="16.5" customHeight="1">
      <c r="A125" s="37"/>
      <c r="B125" s="38"/>
      <c r="C125" s="218" t="s">
        <v>83</v>
      </c>
      <c r="D125" s="218" t="s">
        <v>147</v>
      </c>
      <c r="E125" s="219" t="s">
        <v>1284</v>
      </c>
      <c r="F125" s="220" t="s">
        <v>1285</v>
      </c>
      <c r="G125" s="221" t="s">
        <v>1281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39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1282</v>
      </c>
      <c r="AT125" s="230" t="s">
        <v>147</v>
      </c>
      <c r="AU125" s="230" t="s">
        <v>83</v>
      </c>
      <c r="AY125" s="16" t="s">
        <v>145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79</v>
      </c>
      <c r="BK125" s="231">
        <f>ROUND(I125*H125,2)</f>
        <v>0</v>
      </c>
      <c r="BL125" s="16" t="s">
        <v>1282</v>
      </c>
      <c r="BM125" s="230" t="s">
        <v>1286</v>
      </c>
    </row>
    <row r="126" s="2" customFormat="1" ht="16.5" customHeight="1">
      <c r="A126" s="37"/>
      <c r="B126" s="38"/>
      <c r="C126" s="218" t="s">
        <v>86</v>
      </c>
      <c r="D126" s="218" t="s">
        <v>147</v>
      </c>
      <c r="E126" s="219" t="s">
        <v>1287</v>
      </c>
      <c r="F126" s="220" t="s">
        <v>1288</v>
      </c>
      <c r="G126" s="221" t="s">
        <v>1281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39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1282</v>
      </c>
      <c r="AT126" s="230" t="s">
        <v>147</v>
      </c>
      <c r="AU126" s="230" t="s">
        <v>83</v>
      </c>
      <c r="AY126" s="16" t="s">
        <v>145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79</v>
      </c>
      <c r="BK126" s="231">
        <f>ROUND(I126*H126,2)</f>
        <v>0</v>
      </c>
      <c r="BL126" s="16" t="s">
        <v>1282</v>
      </c>
      <c r="BM126" s="230" t="s">
        <v>1289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1290</v>
      </c>
      <c r="F127" s="216" t="s">
        <v>1291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</f>
        <v>0</v>
      </c>
      <c r="Q127" s="210"/>
      <c r="R127" s="211">
        <f>R128</f>
        <v>0</v>
      </c>
      <c r="S127" s="210"/>
      <c r="T127" s="21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92</v>
      </c>
      <c r="AT127" s="214" t="s">
        <v>73</v>
      </c>
      <c r="AU127" s="214" t="s">
        <v>79</v>
      </c>
      <c r="AY127" s="213" t="s">
        <v>145</v>
      </c>
      <c r="BK127" s="215">
        <f>BK128</f>
        <v>0</v>
      </c>
    </row>
    <row r="128" s="2" customFormat="1" ht="16.5" customHeight="1">
      <c r="A128" s="37"/>
      <c r="B128" s="38"/>
      <c r="C128" s="218" t="s">
        <v>89</v>
      </c>
      <c r="D128" s="218" t="s">
        <v>147</v>
      </c>
      <c r="E128" s="219" t="s">
        <v>1292</v>
      </c>
      <c r="F128" s="220" t="s">
        <v>1291</v>
      </c>
      <c r="G128" s="221" t="s">
        <v>1281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39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1282</v>
      </c>
      <c r="AT128" s="230" t="s">
        <v>147</v>
      </c>
      <c r="AU128" s="230" t="s">
        <v>83</v>
      </c>
      <c r="AY128" s="16" t="s">
        <v>145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79</v>
      </c>
      <c r="BK128" s="231">
        <f>ROUND(I128*H128,2)</f>
        <v>0</v>
      </c>
      <c r="BL128" s="16" t="s">
        <v>1282</v>
      </c>
      <c r="BM128" s="230" t="s">
        <v>1293</v>
      </c>
    </row>
    <row r="129" s="12" customFormat="1" ht="22.8" customHeight="1">
      <c r="A129" s="12"/>
      <c r="B129" s="202"/>
      <c r="C129" s="203"/>
      <c r="D129" s="204" t="s">
        <v>73</v>
      </c>
      <c r="E129" s="216" t="s">
        <v>1294</v>
      </c>
      <c r="F129" s="216" t="s">
        <v>1295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P130</f>
        <v>0</v>
      </c>
      <c r="Q129" s="210"/>
      <c r="R129" s="211">
        <f>R130</f>
        <v>0</v>
      </c>
      <c r="S129" s="210"/>
      <c r="T129" s="21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92</v>
      </c>
      <c r="AT129" s="214" t="s">
        <v>73</v>
      </c>
      <c r="AU129" s="214" t="s">
        <v>79</v>
      </c>
      <c r="AY129" s="213" t="s">
        <v>145</v>
      </c>
      <c r="BK129" s="215">
        <f>BK130</f>
        <v>0</v>
      </c>
    </row>
    <row r="130" s="2" customFormat="1" ht="16.5" customHeight="1">
      <c r="A130" s="37"/>
      <c r="B130" s="38"/>
      <c r="C130" s="218" t="s">
        <v>92</v>
      </c>
      <c r="D130" s="218" t="s">
        <v>147</v>
      </c>
      <c r="E130" s="219" t="s">
        <v>1296</v>
      </c>
      <c r="F130" s="220" t="s">
        <v>1297</v>
      </c>
      <c r="G130" s="221" t="s">
        <v>1281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39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1282</v>
      </c>
      <c r="AT130" s="230" t="s">
        <v>147</v>
      </c>
      <c r="AU130" s="230" t="s">
        <v>83</v>
      </c>
      <c r="AY130" s="16" t="s">
        <v>145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79</v>
      </c>
      <c r="BK130" s="231">
        <f>ROUND(I130*H130,2)</f>
        <v>0</v>
      </c>
      <c r="BL130" s="16" t="s">
        <v>1282</v>
      </c>
      <c r="BM130" s="230" t="s">
        <v>1298</v>
      </c>
    </row>
    <row r="131" s="12" customFormat="1" ht="22.8" customHeight="1">
      <c r="A131" s="12"/>
      <c r="B131" s="202"/>
      <c r="C131" s="203"/>
      <c r="D131" s="204" t="s">
        <v>73</v>
      </c>
      <c r="E131" s="216" t="s">
        <v>1299</v>
      </c>
      <c r="F131" s="216" t="s">
        <v>1300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P132</f>
        <v>0</v>
      </c>
      <c r="Q131" s="210"/>
      <c r="R131" s="211">
        <f>R132</f>
        <v>0</v>
      </c>
      <c r="S131" s="210"/>
      <c r="T131" s="212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92</v>
      </c>
      <c r="AT131" s="214" t="s">
        <v>73</v>
      </c>
      <c r="AU131" s="214" t="s">
        <v>79</v>
      </c>
      <c r="AY131" s="213" t="s">
        <v>145</v>
      </c>
      <c r="BK131" s="215">
        <f>BK132</f>
        <v>0</v>
      </c>
    </row>
    <row r="132" s="2" customFormat="1" ht="16.5" customHeight="1">
      <c r="A132" s="37"/>
      <c r="B132" s="38"/>
      <c r="C132" s="218" t="s">
        <v>95</v>
      </c>
      <c r="D132" s="218" t="s">
        <v>147</v>
      </c>
      <c r="E132" s="219" t="s">
        <v>1301</v>
      </c>
      <c r="F132" s="220" t="s">
        <v>1302</v>
      </c>
      <c r="G132" s="221" t="s">
        <v>1281</v>
      </c>
      <c r="H132" s="222">
        <v>1</v>
      </c>
      <c r="I132" s="223"/>
      <c r="J132" s="224">
        <f>ROUND(I132*H132,2)</f>
        <v>0</v>
      </c>
      <c r="K132" s="225"/>
      <c r="L132" s="43"/>
      <c r="M132" s="269" t="s">
        <v>1</v>
      </c>
      <c r="N132" s="270" t="s">
        <v>39</v>
      </c>
      <c r="O132" s="271"/>
      <c r="P132" s="272">
        <f>O132*H132</f>
        <v>0</v>
      </c>
      <c r="Q132" s="272">
        <v>0</v>
      </c>
      <c r="R132" s="272">
        <f>Q132*H132</f>
        <v>0</v>
      </c>
      <c r="S132" s="272">
        <v>0</v>
      </c>
      <c r="T132" s="27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1282</v>
      </c>
      <c r="AT132" s="230" t="s">
        <v>147</v>
      </c>
      <c r="AU132" s="230" t="s">
        <v>83</v>
      </c>
      <c r="AY132" s="16" t="s">
        <v>145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79</v>
      </c>
      <c r="BK132" s="231">
        <f>ROUND(I132*H132,2)</f>
        <v>0</v>
      </c>
      <c r="BL132" s="16" t="s">
        <v>1282</v>
      </c>
      <c r="BM132" s="230" t="s">
        <v>1303</v>
      </c>
    </row>
    <row r="133" s="2" customFormat="1" ht="6.96" customHeight="1">
      <c r="A133" s="37"/>
      <c r="B133" s="65"/>
      <c r="C133" s="66"/>
      <c r="D133" s="66"/>
      <c r="E133" s="66"/>
      <c r="F133" s="66"/>
      <c r="G133" s="66"/>
      <c r="H133" s="66"/>
      <c r="I133" s="66"/>
      <c r="J133" s="66"/>
      <c r="K133" s="66"/>
      <c r="L133" s="43"/>
      <c r="M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</sheetData>
  <sheetProtection sheet="1" autoFilter="0" formatColumns="0" formatRows="0" objects="1" scenarios="1" spinCount="100000" saltValue="ReUoDIC64qF9gP+AMgTBKrrVb+NyNDii8qRvw1gsqGMXQTZtabI0P7Xfs9uoI93Vr/0JJcZXx4pvFCXmwEfP+Q==" hashValue="+tQfixBkrqD6idHXhBBzSKz26jzp047pGO37UhEUev3sPSRFw8JMK+1z88kOQFbS+Lqwug5fKb9GFDPv7r3ArQ==" algorithmName="SHA-512" password="CC35"/>
  <autoFilter ref="C120:K13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Dobr</dc:creator>
  <cp:lastModifiedBy>Michal Dobr</cp:lastModifiedBy>
  <dcterms:created xsi:type="dcterms:W3CDTF">2024-03-13T19:40:02Z</dcterms:created>
  <dcterms:modified xsi:type="dcterms:W3CDTF">2024-03-13T19:40:24Z</dcterms:modified>
</cp:coreProperties>
</file>